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cardoso\Desktop\"/>
    </mc:Choice>
  </mc:AlternateContent>
  <xr:revisionPtr revIDLastSave="0" documentId="13_ncr:1_{FE797550-4288-4B7F-8A41-B329B54C6B8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REGÕES 2020-COGEAD" sheetId="6" r:id="rId1"/>
    <sheet name="Índice de Economia-Pregão 2020" sheetId="7" r:id="rId2"/>
    <sheet name="Planilha1" sheetId="5" state="hidden" r:id="rId3"/>
    <sheet name="Plan3" sheetId="3" state="hidden" r:id="rId4"/>
    <sheet name="Plan1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7" l="1"/>
  <c r="D33" i="7"/>
  <c r="C37" i="7"/>
  <c r="B37" i="7"/>
  <c r="D36" i="7"/>
  <c r="D35" i="7"/>
  <c r="D34" i="7"/>
  <c r="D32" i="7"/>
  <c r="D31" i="7"/>
  <c r="D30" i="7"/>
  <c r="D28" i="7"/>
  <c r="D27" i="7"/>
  <c r="D26" i="7"/>
  <c r="D25" i="7"/>
  <c r="D24" i="7"/>
  <c r="C20" i="7"/>
  <c r="B20" i="7"/>
  <c r="D19" i="7"/>
  <c r="D18" i="7"/>
  <c r="D17" i="7"/>
  <c r="D16" i="7"/>
  <c r="D15" i="7"/>
  <c r="C11" i="7"/>
  <c r="B11" i="7"/>
  <c r="D10" i="7"/>
  <c r="D9" i="7"/>
  <c r="D7" i="7"/>
  <c r="D4" i="7"/>
  <c r="D3" i="7"/>
  <c r="D11" i="7" l="1"/>
  <c r="D20" i="7"/>
  <c r="O8" i="6" l="1"/>
  <c r="O19" i="6"/>
  <c r="O20" i="6"/>
  <c r="O32" i="6"/>
  <c r="O30" i="6"/>
  <c r="O35" i="6"/>
  <c r="O34" i="6"/>
  <c r="O33" i="6"/>
  <c r="O29" i="6"/>
  <c r="O28" i="6"/>
  <c r="O27" i="6"/>
  <c r="O25" i="6"/>
  <c r="O24" i="6"/>
  <c r="O23" i="6"/>
  <c r="O22" i="6"/>
  <c r="O21" i="6"/>
  <c r="O18" i="6"/>
  <c r="O17" i="6"/>
  <c r="O15" i="6"/>
  <c r="P14" i="6"/>
  <c r="O14" i="6"/>
  <c r="O13" i="6"/>
  <c r="O12" i="6"/>
  <c r="O11" i="6"/>
  <c r="O10" i="6"/>
  <c r="O9" i="6"/>
  <c r="O7" i="6"/>
  <c r="O5" i="6"/>
  <c r="O3" i="6"/>
  <c r="O2" i="6"/>
</calcChain>
</file>

<file path=xl/sharedStrings.xml><?xml version="1.0" encoding="utf-8"?>
<sst xmlns="http://schemas.openxmlformats.org/spreadsheetml/2006/main" count="556" uniqueCount="287">
  <si>
    <t>Nº Processo</t>
  </si>
  <si>
    <t>Unidade Requisit.</t>
  </si>
  <si>
    <t>Setor requisitante</t>
  </si>
  <si>
    <t>Objeto</t>
  </si>
  <si>
    <t>Valor Estimado</t>
  </si>
  <si>
    <t>Valor Contratado /
 Registrado</t>
  </si>
  <si>
    <t>Valor economizado</t>
  </si>
  <si>
    <t>Empresas vencedoras</t>
  </si>
  <si>
    <t>Contrato
ATA de SRP ICNE</t>
  </si>
  <si>
    <t>Responsável</t>
  </si>
  <si>
    <t>Data de Abertura</t>
  </si>
  <si>
    <t>ICC</t>
  </si>
  <si>
    <t>DANIEL/ICC</t>
  </si>
  <si>
    <t>Tomada de 
Preços</t>
  </si>
  <si>
    <t>001</t>
  </si>
  <si>
    <t>CONCORRêNCIA  PÚBLICA</t>
  </si>
  <si>
    <t>PRESTAÇÃO DOS SERVIÇOS
 DE ENGENHARIA PARA A ELABORAÇÃO DOS PROJETOS CONCEITUAL, LEGALIZAÇÃO, BÁSICO E EXECUTIVO PARA PRÉDIO DESTINADO A PESQUISA E GESTÃO, CENTRAL DE UTILIDADES (VAPOR, ÁGUA GELADA, AR COMPRIMIDO, TRATAMENTO DE ÁGUA), CENTRAL DE TRATAMENTO DE ESGOTO, CENTRAL DE INATIVAÇÃO / NEUTRALIZAÇÃO E SUBESTAÇÃO, NA UNIDADE FIOCRUZ CERRADO – PANTANAL, CAMPO GRANDE – MATO GROSSO DO SUL.</t>
  </si>
  <si>
    <t>25028.000061/2014-01</t>
  </si>
  <si>
    <t>05/11/2014
10:00HS</t>
  </si>
  <si>
    <t>Valor estimado (totais de todas as RCOs): 806491</t>
  </si>
  <si>
    <t>EDITAL EXCLUSIVO PARA  ME/EPP</t>
  </si>
  <si>
    <t>RCO</t>
  </si>
  <si>
    <t>IRP</t>
  </si>
  <si>
    <t>PREGÃO Nº</t>
  </si>
  <si>
    <t>Nº PROCESSO</t>
  </si>
  <si>
    <t>UNIDADE</t>
  </si>
  <si>
    <t>REQUISITANTE</t>
  </si>
  <si>
    <t>SRP, SISPP ou 
INTERNACIONAL</t>
  </si>
  <si>
    <t>OBJETO</t>
  </si>
  <si>
    <t xml:space="preserve">VALOR ESTIMADO </t>
  </si>
  <si>
    <t>VALOR CONTRATADO 
/ REGISTRADO</t>
  </si>
  <si>
    <t>VALOR ECONOMIZADO</t>
  </si>
  <si>
    <t>ITENS CANCELADOS</t>
  </si>
  <si>
    <t>EMPRESAS VENCEDORAS</t>
  </si>
  <si>
    <t>CONTRATO /
ATA de SRP / ICNE</t>
  </si>
  <si>
    <t>RESPONSÁVEL</t>
  </si>
  <si>
    <t>ELETRÔNICO</t>
  </si>
  <si>
    <t>SRP</t>
  </si>
  <si>
    <t>CONTRATO</t>
  </si>
  <si>
    <t>PAULA</t>
  </si>
  <si>
    <t>-</t>
  </si>
  <si>
    <t>SISPP</t>
  </si>
  <si>
    <t>NÃO</t>
  </si>
  <si>
    <t>SEAM</t>
  </si>
  <si>
    <t>HIBRIDO</t>
  </si>
  <si>
    <t>COGETIC</t>
  </si>
  <si>
    <t>25380.101017/2019-03</t>
  </si>
  <si>
    <t>560004/19, 560006/19, 560008/19 e 560009/19</t>
  </si>
  <si>
    <t>812694, 812916, 813016 e 813176</t>
  </si>
  <si>
    <t>CANAL SAÚDE</t>
  </si>
  <si>
    <t>31/01/20 - 09:00H</t>
  </si>
  <si>
    <t>Mesa técnica, Unidade de gravação, encoder, kit medidor e nobrask</t>
  </si>
  <si>
    <t>Daniele</t>
  </si>
  <si>
    <t>25380.101960/2019-16</t>
  </si>
  <si>
    <t>250132/19, 250134/19, 250135/19</t>
  </si>
  <si>
    <t>250268/19, 250269/19, 250270/19</t>
  </si>
  <si>
    <t>812847, 812846 e 812848</t>
  </si>
  <si>
    <t>Eventos</t>
  </si>
  <si>
    <t>25380.101517/2019-37</t>
  </si>
  <si>
    <t>250362/19, 250149/19, 250150/19, 250151/19, 250153/19, 250154/19 e 250157/19</t>
  </si>
  <si>
    <t>812893, 812870, 812867, 812868, 812866, 812869 e 813005</t>
  </si>
  <si>
    <t>Presidência</t>
  </si>
  <si>
    <t>Residência oficial</t>
  </si>
  <si>
    <t>EXCLUSIVO</t>
  </si>
  <si>
    <t>Materiais de cozinha e limpeza</t>
  </si>
  <si>
    <t>25380.101782/2019-15</t>
  </si>
  <si>
    <t>780022/19</t>
  </si>
  <si>
    <t>SEFAR</t>
  </si>
  <si>
    <t>SRR aquisição de gás (nitrogênio)</t>
  </si>
  <si>
    <t>Ata de SRP</t>
  </si>
  <si>
    <t>Luciana Nery</t>
  </si>
  <si>
    <t>25380.102084/2019-37</t>
  </si>
  <si>
    <t>870010/19 e  870011/19</t>
  </si>
  <si>
    <t>812447 e 812449</t>
  </si>
  <si>
    <t xml:space="preserve">Escritório Técnico FIOCRUZ Ceará </t>
  </si>
  <si>
    <t>23/03/2020 - 09:30h</t>
  </si>
  <si>
    <t>Aquisição de workstaions</t>
  </si>
  <si>
    <t>ICNE</t>
  </si>
  <si>
    <t>25380.101806/2019-36</t>
  </si>
  <si>
    <t>870012, 870013, 870015/19</t>
  </si>
  <si>
    <t>812890, 812920 e 812878</t>
  </si>
  <si>
    <t>24/03/2020 - 09:00h</t>
  </si>
  <si>
    <t>25/03/2020 - 09:30h</t>
  </si>
  <si>
    <t>Aquisição de material hospitalar</t>
  </si>
  <si>
    <t>25380.101672/2019-53</t>
  </si>
  <si>
    <t>Aquisição de equipamentos de áudio, vídeo e foto</t>
  </si>
  <si>
    <t>25380.101707/2019-54</t>
  </si>
  <si>
    <t>250243/19</t>
  </si>
  <si>
    <t>Registro de preços para locação de equipamentos para eventos</t>
  </si>
  <si>
    <t>26/03/2020 - 09:30h</t>
  </si>
  <si>
    <t>SIM</t>
  </si>
  <si>
    <t>27/03/2020 - 09:30h</t>
  </si>
  <si>
    <t>250292, 390068, 400163, 250171, 250452, 250408/19</t>
  </si>
  <si>
    <t>812969, 812965, 813230, 812670, 813227/19</t>
  </si>
  <si>
    <t>IANNACONI NEVES AUDIO LTDA; FULL HOUSE BUFFET PRODUCOES E EVENTOS LTDA e GAUCHE PROMOCOES E EVENTOS LTDA</t>
  </si>
  <si>
    <t>PREGÃO REVOGADO</t>
  </si>
  <si>
    <t>06/04/2020 - 09:30H</t>
  </si>
  <si>
    <t>Grazielle</t>
  </si>
  <si>
    <t>COGEAD, Escritório Técnico Mato Grosso do Sul, COGEPE, VPEIC</t>
  </si>
  <si>
    <t>25380.100143/2020-76</t>
  </si>
  <si>
    <t>250010/20 e 250044/20</t>
  </si>
  <si>
    <t>813497 e 813618</t>
  </si>
  <si>
    <t>Cogead e MS</t>
  </si>
  <si>
    <t>15/04/2020 - 09:30h</t>
  </si>
  <si>
    <t>Reservado para Luciana Nery</t>
  </si>
  <si>
    <t>25380.100307/2020-65</t>
  </si>
  <si>
    <t>400023/20 e 250007/20</t>
  </si>
  <si>
    <t>813511 e 813510</t>
  </si>
  <si>
    <t>COGEPE e MS</t>
  </si>
  <si>
    <t>Aquisição de refrigeradores para armazenamento de vacinas</t>
  </si>
  <si>
    <t>25380.100292/2020-35</t>
  </si>
  <si>
    <t>870031/19, 870030/19, 870001/20, 870032/19 e 870002/20</t>
  </si>
  <si>
    <t>813194, 813193, 813503, 813195 e 813520</t>
  </si>
  <si>
    <t>06/05/2020 - 09:30h</t>
  </si>
  <si>
    <t>Aquisição de equipamentos de laboratório para FIOCRUZ CE</t>
  </si>
  <si>
    <t>25380.100354/2020-17</t>
  </si>
  <si>
    <t>Aqusição de Material Quimico</t>
  </si>
  <si>
    <t>GRAZIELE BARCELLOS</t>
  </si>
  <si>
    <t>INFOPLEM INFORMATICA LTDA</t>
  </si>
  <si>
    <t>MAXVIDEO COMERCIO E SERVICOS LTDA - LICITEC TECNOLOGIA EIRELI - SDB COMERCIAL LTDA - HTS HIGH-TEC SISTEMAS DE ENERGIA LTDA</t>
  </si>
  <si>
    <t>Contrato</t>
  </si>
  <si>
    <t>MS</t>
  </si>
  <si>
    <t>RAUL MUELLER SCHRAMM, MOGIMA COMERCIAL EIRELI, MELRILI FLAVIA ALVES CAMPOS ANDRADE, PLAYSOUND COMERCIAL EIRELI, JEB COMERCIO DE ELETRONICOS EIRELI</t>
  </si>
  <si>
    <t>25380.101990/2019-14</t>
  </si>
  <si>
    <t>250282/19 e 250451/19</t>
  </si>
  <si>
    <t>813040 e 813311</t>
  </si>
  <si>
    <t>Presidencia</t>
  </si>
  <si>
    <t>Fiocruz Mato Grosso do Sul</t>
  </si>
  <si>
    <t>Mobiliário</t>
  </si>
  <si>
    <t>29/06/2020 - 09:30h</t>
  </si>
  <si>
    <t xml:space="preserve"> 25028.000054/2020-40</t>
  </si>
  <si>
    <t>Almoxarifado</t>
  </si>
  <si>
    <t>Material laboratorial, filtros para purificador agua ou ar</t>
  </si>
  <si>
    <t>25380.100201/2020-07</t>
  </si>
  <si>
    <t>SERVIÇOS GRAFICOS - SEVEN</t>
  </si>
  <si>
    <t>25380.100271/2020-05</t>
  </si>
  <si>
    <t>INTERPRETAÇÃO LIBRAS</t>
  </si>
  <si>
    <t>21/07/2020 às 09:00H</t>
  </si>
  <si>
    <t>250459/19</t>
  </si>
  <si>
    <t>GRAZI</t>
  </si>
  <si>
    <t>25380.100405/2020-01</t>
  </si>
  <si>
    <t>400181/19</t>
  </si>
  <si>
    <t>COGEPE</t>
  </si>
  <si>
    <t>SEAD</t>
  </si>
  <si>
    <t>17/07/2020- 09:30</t>
  </si>
  <si>
    <t>PROGRAMA DE ESTÁGIO EM TODO O CAMPI DA FIOCRUZ</t>
  </si>
  <si>
    <t>Paula</t>
  </si>
  <si>
    <t>250002/20</t>
  </si>
  <si>
    <t>25380.100202/2020-14</t>
  </si>
  <si>
    <t>Locação de Infraestrutura</t>
  </si>
  <si>
    <t>27/07/2020- 09:00</t>
  </si>
  <si>
    <t>25028.00091/2020-58</t>
  </si>
  <si>
    <t>730052/20</t>
  </si>
  <si>
    <t>Robenson Winsk</t>
  </si>
  <si>
    <t>Prestação de Serviço para Locação de contêineres ou módulos pré-fabricados (construção modular em aço steel frame) climatizados e adaptados para atender às demandas de armazenagem de produtos químicos, almoxarifado de materiais, logística, equipamentos e uso funcional (oficina) do Instituto Carlos Chagas – ICC pelo prazo de 12 (doze) meses</t>
  </si>
  <si>
    <t>LUCIANA GONÇALVES</t>
  </si>
  <si>
    <t>PRESIDENCIA</t>
  </si>
  <si>
    <t>EDUCALIBRAS</t>
  </si>
  <si>
    <t>Paula Borçato</t>
  </si>
  <si>
    <t>25380.000564/2020-06</t>
  </si>
  <si>
    <t>25380.001093/2020-45</t>
  </si>
  <si>
    <t>250003/20, 250004/20,250005/20</t>
  </si>
  <si>
    <t>813529, 813507 e 813517</t>
  </si>
  <si>
    <t xml:space="preserve">Escritório Técnico FIOCRUZ MS </t>
  </si>
  <si>
    <t>02/06/2020 - 9:30h</t>
  </si>
  <si>
    <t>HÍBRIDO</t>
  </si>
  <si>
    <t>Aquisição de mobiliário geral e hospitalar para FIOCRUZ MS</t>
  </si>
  <si>
    <t>CERCATO EMER INDUSTRIA DE MOVEIS EIRELI, ANDREIA LORENZI, K.C.R.S. COMERCIO DE EQUIPAMENTOS EIRELI, ARTINOX COZINHAS INDUSTRIAIS LTDA e KROLL INDUSTRIA DE MOVEIS EIRELI</t>
  </si>
  <si>
    <t>7</t>
  </si>
  <si>
    <t>980001/20</t>
  </si>
  <si>
    <t>24/07/2020 - 9:30h</t>
  </si>
  <si>
    <t>Registro de preço para aquisição de material de laboratório</t>
  </si>
  <si>
    <t>MATHEUS DOS SANTOS</t>
  </si>
  <si>
    <t>TY BORTHOLIN COMERCIAL LTDA; DOUGLAS CORDEIRO EIRELI;  ATY COMERCIAL DE EQUIPAMENTOS DE PROTECAO INDIVIDUAL;  LAB VISION - COMERCIO DE PRODUTOS LABORATORIAIS LTDA</t>
  </si>
  <si>
    <t>INDREL INDUSTRIA DE REFRIGERACAO LONDRINENSE LTDA</t>
  </si>
  <si>
    <t>REVOGADO</t>
  </si>
  <si>
    <t>25380.100404/2020-58</t>
  </si>
  <si>
    <t>400031/20</t>
  </si>
  <si>
    <t>01/06/2020 09H30</t>
  </si>
  <si>
    <t>AMPLA</t>
  </si>
  <si>
    <t>Serviço de apoio laboratorial - terceirização</t>
  </si>
  <si>
    <t>UP IDEIAS SERVICOS ESPECIALIZADOS E COMUNICACAO EIRELI</t>
  </si>
  <si>
    <t>25380.100101/2020-35</t>
  </si>
  <si>
    <t>800009, 800010 e 800011</t>
  </si>
  <si>
    <t>813770, 813771 e 813772</t>
  </si>
  <si>
    <t>30/07/2020 09h30</t>
  </si>
  <si>
    <t>Serviço de implantação Fortigate - Firewall</t>
  </si>
  <si>
    <t>25380.100463/2020-26</t>
  </si>
  <si>
    <t>250464/19</t>
  </si>
  <si>
    <t>813619/20</t>
  </si>
  <si>
    <t>EDITORA FIOCRUZ</t>
  </si>
  <si>
    <t>10/08/2020 09h30</t>
  </si>
  <si>
    <t>Serviço de armazenagem - Editora Fiocruz</t>
  </si>
  <si>
    <t>25380.001109/2020-10</t>
  </si>
  <si>
    <t>800004 e 800005/20</t>
  </si>
  <si>
    <t>813763 e 813764</t>
  </si>
  <si>
    <t>Contratação de licenças de uso de softwares Microsoft</t>
  </si>
  <si>
    <t>14/08/2020 - 09:30h</t>
  </si>
  <si>
    <t>Material para eventos MS, RJ E CEARÁ</t>
  </si>
  <si>
    <t>812705 / 812706 / 812693 / 813545 / 813549 /  813544 / 813548 / 813546 / 813547 / 813551</t>
  </si>
  <si>
    <t>12/08/2020 - 09:30h</t>
  </si>
  <si>
    <t>MATERIAL PROMOCIONAL: broches, crachás, bolsas, canetas, pastas, squeezes, placas de aço e acrílico</t>
  </si>
  <si>
    <t> R$ 701.569,56</t>
  </si>
  <si>
    <t>25028.000130/2020-17</t>
  </si>
  <si>
    <t>730088/20</t>
  </si>
  <si>
    <t>Fabiano Borges</t>
  </si>
  <si>
    <t>Registro de Preços para a eventual aquisição de Produtos para Biotério (Ração para camundongo e Maravalha de Pinus), conforme condições,</t>
  </si>
  <si>
    <t>8</t>
  </si>
  <si>
    <t>25380.001055/2020-92</t>
  </si>
  <si>
    <t>390049/20 e 390050/20</t>
  </si>
  <si>
    <t>813751 e 813753</t>
  </si>
  <si>
    <t xml:space="preserve">COGEAD, Unidades FIOCRUZ, HESFA, SAMF/RJ-ME </t>
  </si>
  <si>
    <t>Aquisição de água mineral natural sem gás, garrafão de 20 litros, em regime de comodato, conforme condições, quantidades e exigências estabelecidas no Termo de Referência.</t>
  </si>
  <si>
    <t>Lindenberg / Grazi</t>
  </si>
  <si>
    <t>25028.100056/2020-39</t>
  </si>
  <si>
    <t>730090/2020</t>
  </si>
  <si>
    <t>Fabio Passeti</t>
  </si>
  <si>
    <t>SERVIDOR, CONFIGURADO COM: 56 CORES EM 2 SOCKETS INTEL XEON GOLD 6258R</t>
  </si>
  <si>
    <t>TELEFONICA BRASIL S.A.</t>
  </si>
  <si>
    <t>31/08/2020 - 09:00H</t>
  </si>
  <si>
    <t>813481 813478 813480</t>
  </si>
  <si>
    <t>Seven</t>
  </si>
  <si>
    <t>ROCO PRODUCOES ARTISTICAS E CULTURAIS LTDA 11.411.242/0001-94 / MEX - MONTAGENS, ESTANDES E TENDAS LTDA 18.760.046/0001-74 / PILAR ORGANIZACOES EIRELI - 30.667.156/0001-91 / MAIS ESTRUTURA LOCACAO DE TENDAS E BRINQUEDOS EIRELI 02.352.322/0001-25/ STAR LOCACAO DE SERVICOS GERAIS LTDA - 37.131.539/0001-90</t>
  </si>
  <si>
    <t>25380.001157/2020-16</t>
  </si>
  <si>
    <t>serviço de fornecimento de certificado digital e-CPF (ICP-Brasil)</t>
  </si>
  <si>
    <t>25380.1017088/2019-07</t>
  </si>
  <si>
    <t xml:space="preserve">
03.665.372/0001-25 - V3TEX COMERCIO DE PRODUTOS TEXTEIS LTDA / 05.291.541/0001-30 - TY BORTHOLIN COMERCIAL LTDA / 11.277.643/0001-01 - MJL COMERCIO E SERVICO LTDA / 19.875.807/0001-04 - CENTRAL RJ COMERCIO DE EMBALAGENS LTDA / 36.078.872/0001-10 - MDX COMERCIO DE PECAS, MAQUINAS E EQUIPAMENTOS LTDA</t>
  </si>
  <si>
    <t>SUSPENSO</t>
  </si>
  <si>
    <t>08.938.670/0001-65 - DAVI NOBUO ITINOSEKI / 12.925.007/0001-01 - MERCOSCIENCE COMERCIAL LTDA/ 18.448.863/0001-91 - V P SILVA BRINQUEDOS / 29.869.795/0001-50 - PROGENIX PESQUISA E ARTIGOS PARA LABORATORIO LTDA / 32.850.401/0001-27 - B L L COMERCIO DE ARTIGOS MEDICOS E ORTOPEDICOS EIRELI/ 33.432.257/0001-71 - BIOCELL BIOTECNOLOGIA E REPRESENTACOES LTDA / 71.443.667/0001-07 - ORBITAL PRODUTOS PARA LABORATORIOS LTDA</t>
  </si>
  <si>
    <t>LAB-BRAN COMERCIO DE PRODUTOS DE LABORATORIO LTDA; DAVI NOBUO ITINOSEKI; CALIBRY METROLOGIA COMERCIO E CALIBRACAO LTDA;  MAKLAB COMERCIAL LTDA; VITRALAB EQUIPAMENTOS E SUPRIMENTOS PARA LABORATORIOS; NOVA BIOTECNOLOGIA LTDA; DISTRIMED COMERCIO E REPRESENTACAO EIRELI; B L L COMERCIO DE ARTIGOS MEDICOS E ORTOPEDICOS EIRELI; FENIX COMPANY PRODUTOS DE LIMPEZA EIRELI; BIOCELL BIOTECNOLOGIA E REPRESENTACOES LTDA;  T. DE J.C. SALATA; FOX SCIENCE COMERCIO &amp; PRODUTOS EIRELI; ORBITAL PRODUTOS PARA LABORATORIOS LTDA</t>
  </si>
  <si>
    <t>Aquisição de insumos de laboratório</t>
  </si>
  <si>
    <t>25380.100189/2020-95</t>
  </si>
  <si>
    <t>870017/19</t>
  </si>
  <si>
    <t xml:space="preserve">FORLAB COMERCIO DE EQUIPAMENTOS E MATERIAIS PARA LABORATÓRIOS                              OMEGA TRES COMERCIO DE EQUIPAMENTOS PARA LABORATORIOS </t>
  </si>
  <si>
    <t xml:space="preserve"> LOCCUS DO BRASIL LTDA                                                                                                                   SOLAB EQUIPAMENTOS PARA LABORATORIOS EIRELI                                                         WEBLABOR SAO PAULO MATERIAIS DIDATICOS LTDA                                                             ROYAL ATACADISTA E COMERCIO EIRELI                                                                                        JPA LABOR INDUSTRIA DE EQUIPAMENTOS PARA LABORATORIOS                                     DAF LABOR EQUIPAMENTOS PARA LABORATORIO EIRELI                                                       SEMPER CRIO INDUSTRIA METALURGICA LTDA</t>
  </si>
  <si>
    <t>GRAFICA E EDITORA ALIANCA LTDA, ERVA DOCE BRINDES, PRESENTES E SERVICOS LTDA, COPOS.IND DO BRASIL INDUSTRIA EIRELI e CONFECCOES L.C. - EIRELI</t>
  </si>
  <si>
    <t>25380.001353/2020-82</t>
  </si>
  <si>
    <t>760002/20</t>
  </si>
  <si>
    <t>VPEIC</t>
  </si>
  <si>
    <t>Aquisição de tablets (COVID)</t>
  </si>
  <si>
    <t>25380.002091/2020-7</t>
  </si>
  <si>
    <t>24/09/2020-09:00</t>
  </si>
  <si>
    <t>Confecção de máscaras</t>
  </si>
  <si>
    <t>IBREA - INSTITUTO BRASILEIRO DE ESTAGIARIOS E APRENDIZE</t>
  </si>
  <si>
    <t>02.341.599/0001-52 SIMPLYFIX SISTEMAS DE IDENTIFICACAO VISUAL LTDA,   
07.287.887/0001-90 - CLICK DIGITAL SERVICOS LTDA, 08.804.604/0001-00 - AVOHAI EVENTOS LTDA, 09.413.342/0001-08 - PONTODIGITAL SERVICOS GRAFICOS LTDA, 13.616.554/0001-60 - GRAFICA ITUANA LTDA, 15.292.830/0001-07 - MARC PRINT GRAFICA E EDITORA LTDA, 26.572.137/0001-04 - VIAMAN EDITORA E IMPRESSORA BRASILEIRA EIRELI, 27.232.288/0001-86 - RB COMUNICACAO VISUAL EIRELI, 34.156.198/0001-19 - MIDOC SINALIZACAO E GESTAO DE ACERVOS EIRELI</t>
  </si>
  <si>
    <t>8000008/20</t>
  </si>
  <si>
    <t>400050/20</t>
  </si>
  <si>
    <t>18.625.083/0001-70 - SUL MINAS INDUSTRIA E COMERCIO DE CONFECCOES LTDA</t>
  </si>
  <si>
    <t>17.590.881/0001-40 - MGITECH COMERCIO, IMPORTACAO E EXPORTACAO LTDA ItemDescrição Unidade de Fornecimento Quantidade Critério de Valor (*) Val</t>
  </si>
  <si>
    <t>09.461.647/0001-95 - SOLUTI - SOLUCOES EM NEGOCIOS INTELIGENTES S/A</t>
  </si>
  <si>
    <t>250397/19</t>
  </si>
  <si>
    <t>28/05/2020 09:30H</t>
  </si>
  <si>
    <t>13/05/2020 - 09:30h 23/07/2020- 09:30</t>
  </si>
  <si>
    <t>PEDIDO SGA</t>
  </si>
  <si>
    <t>PREGÃO PRESENCIAL OU ELETRÔNICO</t>
  </si>
  <si>
    <t>A LICITAÇÃO SERÁ REALIZADA PELA EQUIPE DE COMRAS DO ICC. SEM DEFINIÇÃO DE DATA E HORA</t>
  </si>
  <si>
    <t>A LICITAÇÃO SERÁ REALIZADA PELA EQUIPE DE COMPRAS DO ICC</t>
  </si>
  <si>
    <t>W.MARCHIOLI &amp; CIA LTDA /   QUIMTIA S.A</t>
  </si>
  <si>
    <t>29/09/2020- 09:30</t>
  </si>
  <si>
    <t>EM ANDAMENTO</t>
  </si>
  <si>
    <t>STATUS</t>
  </si>
  <si>
    <t>Respondendo recurso. Pazo limite : 15/10/2020</t>
  </si>
  <si>
    <t>FINALIZADO</t>
  </si>
  <si>
    <t>29/09/2020- 10:30</t>
  </si>
  <si>
    <t>Para marcar Licitação</t>
  </si>
  <si>
    <t>03/09/2020- 09:30</t>
  </si>
  <si>
    <t>MERCK S/A VEOLIA WATER TECHNOLOGIES BRASIL LTDA</t>
  </si>
  <si>
    <t>SANTA TEREZINHA COMÉRCIO DE MÓVEIS EIRELI/ SAMOEL VALADÃO BARCELLOS/ FARIA RODRIGUES INDÚSTRIA DE MÓVEIS LTDA/ CPS MOBILIÁRIO E EQUIPAMENTOS EIRELI/CONECTA COMÉRCIO ATACADISTA DE MÓVEIS DE AÇO EIRELI</t>
  </si>
  <si>
    <t>01/10/2020 - 09:00</t>
  </si>
  <si>
    <t>17/09/2020 - 09:00</t>
  </si>
  <si>
    <t>PREGÃO SUSPENSO</t>
  </si>
  <si>
    <t>PREGÃO REALIZADA PELO ICC</t>
  </si>
  <si>
    <t>DATA E HORA DA REALIZAÇÃO DO PREGÃO</t>
  </si>
  <si>
    <t>PREGÃO ELETRÔNICO</t>
  </si>
  <si>
    <t>1° Trimestre -2020- COGEAD</t>
  </si>
  <si>
    <t>*Compras realizadas em Jan/fev/mar</t>
  </si>
  <si>
    <t>Valor  Estimado</t>
  </si>
  <si>
    <t xml:space="preserve">Valor Contratado </t>
  </si>
  <si>
    <t>Valor Economizado</t>
  </si>
  <si>
    <t xml:space="preserve">TOTAL 1° TRIMESTRE </t>
  </si>
  <si>
    <t>2° Trimestre -2020- COGEAD</t>
  </si>
  <si>
    <t>*Compras realizadas em Abr/Mai/Jun</t>
  </si>
  <si>
    <t xml:space="preserve">TOTAL 2° TRIMESTRE </t>
  </si>
  <si>
    <t>3° Trimestre -2020- COGEAD</t>
  </si>
  <si>
    <t xml:space="preserve">*Compras realizadas em Jul/Ago/Set </t>
  </si>
  <si>
    <t xml:space="preserve">TOTAL 3° TRIMESTRE </t>
  </si>
  <si>
    <t>26/08/2020- 09:30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</si>
</sst>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8"/>
      <color indexed="36"/>
      <name val="Tahoma"/>
      <family val="2"/>
    </font>
    <font>
      <sz val="8"/>
      <name val="Tahoma"/>
      <family val="2"/>
    </font>
    <font>
      <sz val="10.5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i/>
      <u/>
      <sz val="11"/>
      <color theme="4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8"/>
      <color rgb="FF000000"/>
      <name val="Verdana"/>
      <family val="2"/>
    </font>
    <font>
      <b/>
      <sz val="15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0" fillId="4" borderId="0" xfId="0" applyFill="1" applyBorder="1"/>
    <xf numFmtId="14" fontId="17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17" fontId="15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164" fontId="20" fillId="7" borderId="1" xfId="0" applyNumberFormat="1" applyFont="1" applyFill="1" applyBorder="1" applyAlignment="1">
      <alignment horizontal="center" vertical="center"/>
    </xf>
    <xf numFmtId="14" fontId="20" fillId="7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0" fontId="24" fillId="0" borderId="9" xfId="0" applyFont="1" applyBorder="1"/>
    <xf numFmtId="0" fontId="0" fillId="0" borderId="10" xfId="0" applyBorder="1"/>
    <xf numFmtId="0" fontId="20" fillId="9" borderId="11" xfId="0" applyFont="1" applyFill="1" applyBorder="1" applyAlignment="1">
      <alignment wrapText="1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44" fontId="25" fillId="4" borderId="15" xfId="1" applyFont="1" applyFill="1" applyBorder="1" applyAlignment="1">
      <alignment horizontal="center" vertical="center"/>
    </xf>
    <xf numFmtId="44" fontId="26" fillId="4" borderId="1" xfId="0" applyNumberFormat="1" applyFont="1" applyFill="1" applyBorder="1" applyAlignment="1">
      <alignment vertical="center"/>
    </xf>
    <xf numFmtId="44" fontId="26" fillId="4" borderId="16" xfId="0" applyNumberFormat="1" applyFont="1" applyFill="1" applyBorder="1" applyAlignment="1">
      <alignment vertical="center"/>
    </xf>
    <xf numFmtId="44" fontId="27" fillId="4" borderId="1" xfId="1" applyFont="1" applyFill="1" applyBorder="1" applyAlignment="1">
      <alignment horizontal="right" vertical="center"/>
    </xf>
    <xf numFmtId="44" fontId="28" fillId="4" borderId="1" xfId="1" applyFont="1" applyFill="1" applyBorder="1" applyAlignment="1">
      <alignment horizontal="center" vertical="center"/>
    </xf>
    <xf numFmtId="44" fontId="27" fillId="4" borderId="15" xfId="1" applyFont="1" applyFill="1" applyBorder="1" applyAlignment="1">
      <alignment horizontal="right" vertical="center"/>
    </xf>
    <xf numFmtId="44" fontId="28" fillId="4" borderId="16" xfId="1" applyFont="1" applyFill="1" applyBorder="1" applyAlignment="1">
      <alignment horizontal="center" vertical="center"/>
    </xf>
    <xf numFmtId="44" fontId="27" fillId="4" borderId="15" xfId="1" applyFont="1" applyFill="1" applyBorder="1" applyAlignment="1">
      <alignment horizontal="center" vertical="center"/>
    </xf>
    <xf numFmtId="44" fontId="15" fillId="4" borderId="1" xfId="1" applyFont="1" applyFill="1" applyBorder="1" applyAlignment="1">
      <alignment horizontal="center" vertical="center"/>
    </xf>
    <xf numFmtId="44" fontId="15" fillId="4" borderId="16" xfId="1" applyFont="1" applyFill="1" applyBorder="1" applyAlignment="1">
      <alignment horizontal="center" vertical="center"/>
    </xf>
    <xf numFmtId="4" fontId="0" fillId="0" borderId="0" xfId="0" applyNumberFormat="1"/>
    <xf numFmtId="4" fontId="0" fillId="0" borderId="14" xfId="0" applyNumberFormat="1" applyBorder="1"/>
    <xf numFmtId="44" fontId="29" fillId="6" borderId="15" xfId="1" applyFont="1" applyFill="1" applyBorder="1" applyAlignment="1">
      <alignment horizontal="right" vertical="center"/>
    </xf>
    <xf numFmtId="44" fontId="29" fillId="6" borderId="1" xfId="1" applyFont="1" applyFill="1" applyBorder="1" applyAlignment="1">
      <alignment horizontal="center" vertical="center"/>
    </xf>
    <xf numFmtId="44" fontId="29" fillId="6" borderId="16" xfId="1" applyFont="1" applyFill="1" applyBorder="1" applyAlignment="1">
      <alignment horizontal="center" vertical="center"/>
    </xf>
    <xf numFmtId="44" fontId="27" fillId="4" borderId="18" xfId="1" applyFont="1" applyFill="1" applyBorder="1" applyAlignment="1">
      <alignment horizontal="right" vertical="center"/>
    </xf>
    <xf numFmtId="44" fontId="28" fillId="4" borderId="19" xfId="1" applyFont="1" applyFill="1" applyBorder="1" applyAlignment="1">
      <alignment horizontal="center" vertical="center"/>
    </xf>
    <xf numFmtId="44" fontId="28" fillId="4" borderId="20" xfId="1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/>
    </xf>
    <xf numFmtId="44" fontId="30" fillId="9" borderId="22" xfId="0" applyNumberFormat="1" applyFont="1" applyFill="1" applyBorder="1"/>
    <xf numFmtId="44" fontId="0" fillId="4" borderId="0" xfId="0" applyNumberFormat="1" applyFill="1" applyAlignment="1">
      <alignment vertical="center"/>
    </xf>
    <xf numFmtId="44" fontId="27" fillId="4" borderId="1" xfId="1" applyFont="1" applyFill="1" applyBorder="1" applyAlignment="1">
      <alignment horizontal="center" vertical="center"/>
    </xf>
    <xf numFmtId="44" fontId="14" fillId="4" borderId="1" xfId="0" applyNumberFormat="1" applyFont="1" applyFill="1" applyBorder="1" applyAlignment="1">
      <alignment horizontal="center" vertical="center"/>
    </xf>
    <xf numFmtId="4" fontId="31" fillId="0" borderId="0" xfId="0" applyNumberFormat="1" applyFont="1"/>
    <xf numFmtId="44" fontId="22" fillId="9" borderId="23" xfId="0" applyNumberFormat="1" applyFont="1" applyFill="1" applyBorder="1"/>
    <xf numFmtId="164" fontId="0" fillId="0" borderId="1" xfId="0" applyNumberForma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44" fontId="32" fillId="9" borderId="23" xfId="0" applyNumberFormat="1" applyFont="1" applyFill="1" applyBorder="1"/>
    <xf numFmtId="0" fontId="23" fillId="9" borderId="7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23"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R$&quot;\ 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9999"/>
      <color rgb="FFFFFFCC"/>
      <color rgb="FF99CCFF"/>
      <color rgb="FFFF6699"/>
      <color rgb="FF9999FF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600076</xdr:colOff>
      <xdr:row>10</xdr:row>
      <xdr:rowOff>9526</xdr:rowOff>
    </xdr:from>
    <xdr:to>
      <xdr:col>4</xdr:col>
      <xdr:colOff>828675</xdr:colOff>
      <xdr:row>10</xdr:row>
      <xdr:rowOff>238125</xdr:rowOff>
    </xdr:to>
    <xdr:pic>
      <xdr:nvPicPr>
        <xdr:cNvPr id="4" name="Gráfico 3" descr="Marca de seleção">
          <a:extLst>
            <a:ext uri="{FF2B5EF4-FFF2-40B4-BE49-F238E27FC236}">
              <a16:creationId xmlns:a16="http://schemas.microsoft.com/office/drawing/2014/main" id="{75644C19-61BD-41E2-9CDC-1536A961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81876" y="2324101"/>
          <a:ext cx="228599" cy="228599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19</xdr:row>
      <xdr:rowOff>0</xdr:rowOff>
    </xdr:from>
    <xdr:to>
      <xdr:col>4</xdr:col>
      <xdr:colOff>809624</xdr:colOff>
      <xdr:row>19</xdr:row>
      <xdr:rowOff>228599</xdr:rowOff>
    </xdr:to>
    <xdr:pic>
      <xdr:nvPicPr>
        <xdr:cNvPr id="5" name="Gráfico 4" descr="Marca de seleção">
          <a:extLst>
            <a:ext uri="{FF2B5EF4-FFF2-40B4-BE49-F238E27FC236}">
              <a16:creationId xmlns:a16="http://schemas.microsoft.com/office/drawing/2014/main" id="{0EB3BA8A-F9BC-4189-BA0F-B5B3F652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62825" y="4343400"/>
          <a:ext cx="228599" cy="228599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35</xdr:row>
      <xdr:rowOff>180975</xdr:rowOff>
    </xdr:from>
    <xdr:to>
      <xdr:col>4</xdr:col>
      <xdr:colOff>819149</xdr:colOff>
      <xdr:row>36</xdr:row>
      <xdr:rowOff>209549</xdr:rowOff>
    </xdr:to>
    <xdr:pic>
      <xdr:nvPicPr>
        <xdr:cNvPr id="6" name="Gráfico 5" descr="Marca de seleção">
          <a:extLst>
            <a:ext uri="{FF2B5EF4-FFF2-40B4-BE49-F238E27FC236}">
              <a16:creationId xmlns:a16="http://schemas.microsoft.com/office/drawing/2014/main" id="{2C678FFC-2F3D-4FCC-9CEC-1E93668DA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72350" y="8210550"/>
          <a:ext cx="228599" cy="2285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116BBA-71F3-4EBA-BD44-512E18894214}" name="Tabela2" displayName="Tabela2" ref="A1:T35" totalsRowShown="0" headerRowDxfId="22" dataDxfId="20" headerRowBorderDxfId="21" headerRowCellStyle="Normal" dataCellStyle="Normal">
  <autoFilter ref="A1:T35" xr:uid="{BE7DCD5C-DA99-4813-A5F1-EAB48529C7D8}"/>
  <tableColumns count="20">
    <tableColumn id="1" xr3:uid="{8F5CC6B9-6AA1-4532-9296-21BAA452F354}" name="PREGÃO Nº" dataDxfId="19" dataCellStyle="Normal"/>
    <tableColumn id="2" xr3:uid="{5173F259-7148-4AC5-B984-6CC825840DB8}" name="IRP" dataDxfId="18" dataCellStyle="Normal"/>
    <tableColumn id="3" xr3:uid="{E81BE974-978B-4610-9346-4A88EC64694D}" name="Nº PROCESSO" dataDxfId="17" dataCellStyle="Normal"/>
    <tableColumn id="4" xr3:uid="{E42CAE57-E716-4A56-8E02-3A95ED030F62}" name="PEDIDO SGA" dataDxfId="16" dataCellStyle="Normal"/>
    <tableColumn id="5" xr3:uid="{C0C1EA68-6D3C-41EA-911C-052764190B29}" name="RCO" dataDxfId="15" dataCellStyle="Normal"/>
    <tableColumn id="6" xr3:uid="{02742EF5-D633-4C44-9DEB-C524488BCA69}" name="UNIDADE" dataDxfId="14" dataCellStyle="Normal"/>
    <tableColumn id="7" xr3:uid="{5815E33D-FD11-42CB-B5C8-A4463F0C73AE}" name="REQUISITANTE" dataDxfId="13" dataCellStyle="Normal"/>
    <tableColumn id="8" xr3:uid="{74634093-B2D4-42F9-BA84-A6EC556C7AD0}" name="DATA E HORA DA REALIZAÇÃO DO PREGÃO" dataDxfId="12" dataCellStyle="Normal"/>
    <tableColumn id="9" xr3:uid="{5B6DB000-B561-42BE-969A-F0E886A06E84}" name="PREGÃO PRESENCIAL OU ELETRÔNICO" dataDxfId="11" dataCellStyle="Normal"/>
    <tableColumn id="10" xr3:uid="{D7105FCA-959A-4C76-8AB3-2D4733560FF1}" name="SRP, SISPP ou _x000a_INTERNACIONAL" dataDxfId="10" dataCellStyle="Normal"/>
    <tableColumn id="11" xr3:uid="{62A83A2A-FDF0-415D-B5D9-77B3E97B519F}" name="EDITAL EXCLUSIVO PARA  ME/EPP" dataDxfId="9" dataCellStyle="Normal"/>
    <tableColumn id="12" xr3:uid="{397DB64D-894D-4B38-8149-23BA0F0518FE}" name="OBJETO" dataDxfId="8" dataCellStyle="Normal"/>
    <tableColumn id="13" xr3:uid="{B3B56EEB-D98E-476D-A03A-54BD646136E7}" name="VALOR ESTIMADO " dataDxfId="7" dataCellStyle="Normal"/>
    <tableColumn id="14" xr3:uid="{5C2243BE-0071-43C3-B61D-B1C6DC931202}" name="VALOR CONTRATADO _x000a_/ REGISTRADO" dataDxfId="6" dataCellStyle="Normal"/>
    <tableColumn id="15" xr3:uid="{9B3E8F3B-88BB-41F4-BA5D-6987A710EF79}" name="VALOR ECONOMIZADO" dataDxfId="5" dataCellStyle="Normal"/>
    <tableColumn id="16" xr3:uid="{2D317B72-A4A3-4C1B-9B27-5D12C0B814CF}" name="ITENS CANCELADOS" dataDxfId="4" dataCellStyle="Normal"/>
    <tableColumn id="17" xr3:uid="{EED4D461-BE40-411A-BAE7-C07EEAFFA94F}" name="EMPRESAS VENCEDORAS" dataDxfId="3" dataCellStyle="Normal"/>
    <tableColumn id="18" xr3:uid="{79031CEE-2BFF-4938-B8AC-64C47BF7F96B}" name="CONTRATO /_x000a_ATA de SRP / ICNE" dataDxfId="2" dataCellStyle="Normal"/>
    <tableColumn id="19" xr3:uid="{C24E1583-1D1D-412C-A16D-E491B5C36538}" name="RESPONSÁVEL" dataDxfId="1" dataCellStyle="Normal"/>
    <tableColumn id="20" xr3:uid="{A0B6F11C-B0C0-434F-9A0F-EFE661DC6D2B}" name="STATUS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3934-977E-430B-AEFF-66FDA752596C}">
  <dimension ref="A1:X35"/>
  <sheetViews>
    <sheetView workbookViewId="0">
      <pane ySplit="1" topLeftCell="A11" activePane="bottomLeft" state="frozen"/>
      <selection pane="bottomLeft" activeCell="G14" sqref="G14"/>
    </sheetView>
  </sheetViews>
  <sheetFormatPr defaultRowHeight="15" x14ac:dyDescent="0.25"/>
  <cols>
    <col min="1" max="1" width="12.5703125" style="31" customWidth="1"/>
    <col min="2" max="2" width="7" style="31" customWidth="1"/>
    <col min="3" max="3" width="25" style="31" customWidth="1"/>
    <col min="4" max="4" width="17.85546875" customWidth="1"/>
    <col min="5" max="5" width="17.42578125" customWidth="1"/>
    <col min="6" max="6" width="14.85546875" customWidth="1"/>
    <col min="7" max="7" width="14.42578125" customWidth="1"/>
    <col min="8" max="8" width="19.28515625" customWidth="1"/>
    <col min="9" max="9" width="19" customWidth="1"/>
    <col min="11" max="11" width="17.5703125" customWidth="1"/>
    <col min="12" max="12" width="31" customWidth="1"/>
    <col min="13" max="13" width="15.28515625" customWidth="1"/>
    <col min="14" max="14" width="16.85546875" bestFit="1" customWidth="1"/>
    <col min="15" max="15" width="24.85546875" customWidth="1"/>
    <col min="16" max="16" width="12.42578125" customWidth="1"/>
    <col min="17" max="17" width="33.85546875" customWidth="1"/>
    <col min="18" max="18" width="21.140625" customWidth="1"/>
    <col min="19" max="19" width="20.85546875" customWidth="1"/>
    <col min="20" max="20" width="22.5703125" customWidth="1"/>
    <col min="22" max="22" width="12.7109375" customWidth="1"/>
    <col min="23" max="23" width="15.7109375" customWidth="1"/>
    <col min="24" max="24" width="14.85546875" customWidth="1"/>
  </cols>
  <sheetData>
    <row r="1" spans="1:24" ht="41.25" customHeight="1" thickBot="1" x14ac:dyDescent="0.3">
      <c r="A1" s="32" t="s">
        <v>23</v>
      </c>
      <c r="B1" s="32" t="s">
        <v>22</v>
      </c>
      <c r="C1" s="32" t="s">
        <v>24</v>
      </c>
      <c r="D1" s="32" t="s">
        <v>253</v>
      </c>
      <c r="E1" s="33" t="s">
        <v>21</v>
      </c>
      <c r="F1" s="32" t="s">
        <v>25</v>
      </c>
      <c r="G1" s="33" t="s">
        <v>26</v>
      </c>
      <c r="H1" s="33" t="s">
        <v>272</v>
      </c>
      <c r="I1" s="33" t="s">
        <v>254</v>
      </c>
      <c r="J1" s="33" t="s">
        <v>27</v>
      </c>
      <c r="K1" s="33" t="s">
        <v>20</v>
      </c>
      <c r="L1" s="33" t="s">
        <v>28</v>
      </c>
      <c r="M1" s="50" t="s">
        <v>29</v>
      </c>
      <c r="N1" s="50" t="s">
        <v>30</v>
      </c>
      <c r="O1" s="50" t="s">
        <v>31</v>
      </c>
      <c r="P1" s="33" t="s">
        <v>32</v>
      </c>
      <c r="Q1" s="33" t="s">
        <v>33</v>
      </c>
      <c r="R1" s="33" t="s">
        <v>34</v>
      </c>
      <c r="S1" s="32" t="s">
        <v>35</v>
      </c>
      <c r="T1" s="30" t="s">
        <v>260</v>
      </c>
      <c r="V1" s="51" t="s">
        <v>95</v>
      </c>
      <c r="W1" s="52" t="s">
        <v>271</v>
      </c>
      <c r="X1" s="53" t="s">
        <v>270</v>
      </c>
    </row>
    <row r="2" spans="1:24" ht="70.5" customHeight="1" x14ac:dyDescent="0.25">
      <c r="A2" s="47">
        <v>1</v>
      </c>
      <c r="B2" s="47" t="s">
        <v>40</v>
      </c>
      <c r="C2" s="47" t="s">
        <v>46</v>
      </c>
      <c r="D2" s="48" t="s">
        <v>47</v>
      </c>
      <c r="E2" s="48" t="s">
        <v>48</v>
      </c>
      <c r="F2" s="48" t="s">
        <v>49</v>
      </c>
      <c r="G2" s="48" t="s">
        <v>49</v>
      </c>
      <c r="H2" s="48" t="s">
        <v>50</v>
      </c>
      <c r="I2" s="48" t="s">
        <v>36</v>
      </c>
      <c r="J2" s="48" t="s">
        <v>41</v>
      </c>
      <c r="K2" s="48" t="s">
        <v>44</v>
      </c>
      <c r="L2" s="48" t="s">
        <v>51</v>
      </c>
      <c r="M2" s="49">
        <v>510019.80709999998</v>
      </c>
      <c r="N2" s="49">
        <v>466509.32</v>
      </c>
      <c r="O2" s="49">
        <f>SUM(M2-N2)</f>
        <v>43510.487099999969</v>
      </c>
      <c r="P2" s="47">
        <v>0</v>
      </c>
      <c r="Q2" s="48" t="s">
        <v>119</v>
      </c>
      <c r="R2" s="47" t="s">
        <v>120</v>
      </c>
      <c r="S2" s="47" t="s">
        <v>52</v>
      </c>
      <c r="T2" s="54" t="s">
        <v>262</v>
      </c>
    </row>
    <row r="3" spans="1:24" ht="81" customHeight="1" x14ac:dyDescent="0.25">
      <c r="A3" s="32">
        <v>2</v>
      </c>
      <c r="B3" s="32">
        <v>2</v>
      </c>
      <c r="C3" s="32" t="s">
        <v>53</v>
      </c>
      <c r="D3" s="33" t="s">
        <v>54</v>
      </c>
      <c r="E3" s="33" t="s">
        <v>199</v>
      </c>
      <c r="F3" s="33" t="s">
        <v>57</v>
      </c>
      <c r="G3" s="33" t="s">
        <v>121</v>
      </c>
      <c r="H3" s="33" t="s">
        <v>197</v>
      </c>
      <c r="I3" s="33" t="s">
        <v>36</v>
      </c>
      <c r="J3" s="33" t="s">
        <v>37</v>
      </c>
      <c r="K3" s="33" t="s">
        <v>44</v>
      </c>
      <c r="L3" s="33" t="s">
        <v>198</v>
      </c>
      <c r="M3" s="34">
        <v>245285.88</v>
      </c>
      <c r="N3" s="34">
        <v>125724.3</v>
      </c>
      <c r="O3" s="34">
        <f t="shared" ref="O3:O5" si="0">SUM(M3-N3)</f>
        <v>119561.58</v>
      </c>
      <c r="P3" s="32">
        <v>0</v>
      </c>
      <c r="Q3" s="33" t="s">
        <v>235</v>
      </c>
      <c r="R3" s="32" t="s">
        <v>69</v>
      </c>
      <c r="S3" s="32" t="s">
        <v>52</v>
      </c>
      <c r="T3" s="55" t="s">
        <v>262</v>
      </c>
    </row>
    <row r="4" spans="1:24" ht="60" x14ac:dyDescent="0.25">
      <c r="A4" s="35">
        <v>3</v>
      </c>
      <c r="B4" s="35">
        <v>3</v>
      </c>
      <c r="C4" s="35" t="s">
        <v>225</v>
      </c>
      <c r="D4" s="36" t="s">
        <v>55</v>
      </c>
      <c r="E4" s="36" t="s">
        <v>56</v>
      </c>
      <c r="F4" s="36" t="s">
        <v>57</v>
      </c>
      <c r="G4" s="36" t="s">
        <v>61</v>
      </c>
      <c r="H4" s="36" t="s">
        <v>200</v>
      </c>
      <c r="I4" s="36" t="s">
        <v>36</v>
      </c>
      <c r="J4" s="36" t="s">
        <v>37</v>
      </c>
      <c r="K4" s="36" t="s">
        <v>44</v>
      </c>
      <c r="L4" s="36" t="s">
        <v>201</v>
      </c>
      <c r="M4" s="37" t="s">
        <v>202</v>
      </c>
      <c r="N4" s="37">
        <v>0</v>
      </c>
      <c r="O4" s="37">
        <v>0</v>
      </c>
      <c r="P4" s="35" t="s">
        <v>40</v>
      </c>
      <c r="Q4" s="36" t="s">
        <v>175</v>
      </c>
      <c r="R4" s="35" t="s">
        <v>175</v>
      </c>
      <c r="S4" s="35" t="s">
        <v>52</v>
      </c>
      <c r="T4" s="56" t="s">
        <v>175</v>
      </c>
    </row>
    <row r="5" spans="1:24" ht="88.5" customHeight="1" x14ac:dyDescent="0.25">
      <c r="A5" s="32">
        <v>4</v>
      </c>
      <c r="B5" s="32" t="s">
        <v>40</v>
      </c>
      <c r="C5" s="32" t="s">
        <v>58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81</v>
      </c>
      <c r="I5" s="33" t="s">
        <v>36</v>
      </c>
      <c r="J5" s="33" t="s">
        <v>41</v>
      </c>
      <c r="K5" s="33" t="s">
        <v>63</v>
      </c>
      <c r="L5" s="33" t="s">
        <v>64</v>
      </c>
      <c r="M5" s="34">
        <v>18153.87</v>
      </c>
      <c r="N5" s="34">
        <v>15404.8</v>
      </c>
      <c r="O5" s="34">
        <f t="shared" si="0"/>
        <v>2749.0699999999997</v>
      </c>
      <c r="P5" s="32">
        <v>0</v>
      </c>
      <c r="Q5" s="33" t="s">
        <v>226</v>
      </c>
      <c r="R5" s="32" t="s">
        <v>77</v>
      </c>
      <c r="S5" s="32" t="s">
        <v>97</v>
      </c>
      <c r="T5" s="55" t="s">
        <v>262</v>
      </c>
    </row>
    <row r="6" spans="1:24" x14ac:dyDescent="0.25">
      <c r="A6" s="35">
        <v>5</v>
      </c>
      <c r="B6" s="35">
        <v>1</v>
      </c>
      <c r="C6" s="35" t="s">
        <v>65</v>
      </c>
      <c r="D6" s="36" t="s">
        <v>66</v>
      </c>
      <c r="E6" s="36">
        <v>813012</v>
      </c>
      <c r="F6" s="36" t="s">
        <v>61</v>
      </c>
      <c r="G6" s="36" t="s">
        <v>67</v>
      </c>
      <c r="H6" s="36" t="s">
        <v>75</v>
      </c>
      <c r="I6" s="36" t="s">
        <v>36</v>
      </c>
      <c r="J6" s="36" t="s">
        <v>37</v>
      </c>
      <c r="K6" s="36" t="s">
        <v>40</v>
      </c>
      <c r="L6" s="36" t="s">
        <v>68</v>
      </c>
      <c r="M6" s="37">
        <v>74900</v>
      </c>
      <c r="N6" s="37">
        <v>0</v>
      </c>
      <c r="O6" s="37">
        <v>0</v>
      </c>
      <c r="P6" s="35" t="s">
        <v>40</v>
      </c>
      <c r="Q6" s="36" t="s">
        <v>95</v>
      </c>
      <c r="R6" s="35" t="s">
        <v>69</v>
      </c>
      <c r="S6" s="35" t="s">
        <v>70</v>
      </c>
      <c r="T6" s="56" t="s">
        <v>175</v>
      </c>
    </row>
    <row r="7" spans="1:24" ht="45" x14ac:dyDescent="0.25">
      <c r="A7" s="32">
        <v>6</v>
      </c>
      <c r="B7" s="32" t="s">
        <v>40</v>
      </c>
      <c r="C7" s="32" t="s">
        <v>71</v>
      </c>
      <c r="D7" s="33" t="s">
        <v>72</v>
      </c>
      <c r="E7" s="33" t="s">
        <v>73</v>
      </c>
      <c r="F7" s="33" t="s">
        <v>61</v>
      </c>
      <c r="G7" s="33" t="s">
        <v>74</v>
      </c>
      <c r="H7" s="33" t="s">
        <v>91</v>
      </c>
      <c r="I7" s="33" t="s">
        <v>36</v>
      </c>
      <c r="J7" s="33" t="s">
        <v>41</v>
      </c>
      <c r="K7" s="33" t="s">
        <v>42</v>
      </c>
      <c r="L7" s="33" t="s">
        <v>76</v>
      </c>
      <c r="M7" s="34">
        <v>294430.8</v>
      </c>
      <c r="N7" s="34">
        <v>169200</v>
      </c>
      <c r="O7" s="34">
        <f>193683.3-N7</f>
        <v>24483.299999999988</v>
      </c>
      <c r="P7" s="32">
        <v>138243</v>
      </c>
      <c r="Q7" s="33" t="s">
        <v>172</v>
      </c>
      <c r="R7" s="32" t="s">
        <v>77</v>
      </c>
      <c r="S7" s="32" t="s">
        <v>70</v>
      </c>
      <c r="T7" s="55" t="s">
        <v>262</v>
      </c>
    </row>
    <row r="8" spans="1:24" ht="90" x14ac:dyDescent="0.25">
      <c r="A8" s="32">
        <v>7</v>
      </c>
      <c r="B8" s="32" t="s">
        <v>40</v>
      </c>
      <c r="C8" s="32" t="s">
        <v>78</v>
      </c>
      <c r="D8" s="33" t="s">
        <v>79</v>
      </c>
      <c r="E8" s="33" t="s">
        <v>80</v>
      </c>
      <c r="F8" s="33" t="s">
        <v>61</v>
      </c>
      <c r="G8" s="33" t="s">
        <v>74</v>
      </c>
      <c r="H8" s="33" t="s">
        <v>82</v>
      </c>
      <c r="I8" s="33" t="s">
        <v>36</v>
      </c>
      <c r="J8" s="33" t="s">
        <v>41</v>
      </c>
      <c r="K8" s="33" t="s">
        <v>90</v>
      </c>
      <c r="L8" s="33" t="s">
        <v>83</v>
      </c>
      <c r="M8" s="34">
        <v>69535.05</v>
      </c>
      <c r="N8" s="34">
        <v>15140</v>
      </c>
      <c r="O8" s="34">
        <f>Tabela2[[#This Row],[VALOR ESTIMADO ]]-Tabela2[[#This Row],[VALOR CONTRATADO 
/ REGISTRADO]]</f>
        <v>54395.05</v>
      </c>
      <c r="P8" s="32">
        <v>12</v>
      </c>
      <c r="Q8" s="33" t="s">
        <v>173</v>
      </c>
      <c r="R8" s="32" t="s">
        <v>77</v>
      </c>
      <c r="S8" s="32" t="s">
        <v>70</v>
      </c>
      <c r="T8" s="55" t="s">
        <v>262</v>
      </c>
    </row>
    <row r="9" spans="1:24" ht="300" x14ac:dyDescent="0.25">
      <c r="A9" s="32">
        <v>8</v>
      </c>
      <c r="B9" s="32" t="s">
        <v>40</v>
      </c>
      <c r="C9" s="32" t="s">
        <v>231</v>
      </c>
      <c r="D9" s="33" t="s">
        <v>232</v>
      </c>
      <c r="E9" s="33">
        <v>813043</v>
      </c>
      <c r="F9" s="33" t="s">
        <v>61</v>
      </c>
      <c r="G9" s="33" t="s">
        <v>74</v>
      </c>
      <c r="H9" s="33"/>
      <c r="I9" s="33" t="s">
        <v>36</v>
      </c>
      <c r="J9" s="33" t="s">
        <v>41</v>
      </c>
      <c r="K9" s="33" t="s">
        <v>90</v>
      </c>
      <c r="L9" s="33" t="s">
        <v>230</v>
      </c>
      <c r="M9" s="34">
        <v>236535.24</v>
      </c>
      <c r="N9" s="34">
        <v>84119.08</v>
      </c>
      <c r="O9" s="34">
        <f>M9-N9</f>
        <v>152416.15999999997</v>
      </c>
      <c r="P9" s="32">
        <v>14</v>
      </c>
      <c r="Q9" s="33" t="s">
        <v>229</v>
      </c>
      <c r="R9" s="32" t="s">
        <v>77</v>
      </c>
      <c r="S9" s="32" t="s">
        <v>70</v>
      </c>
      <c r="T9" s="55" t="s">
        <v>262</v>
      </c>
    </row>
    <row r="10" spans="1:24" ht="60" x14ac:dyDescent="0.25">
      <c r="A10" s="32">
        <v>9</v>
      </c>
      <c r="B10" s="32">
        <v>29</v>
      </c>
      <c r="C10" s="32" t="s">
        <v>86</v>
      </c>
      <c r="D10" s="33" t="s">
        <v>87</v>
      </c>
      <c r="E10" s="33">
        <v>812897</v>
      </c>
      <c r="F10" s="33" t="s">
        <v>61</v>
      </c>
      <c r="G10" s="33" t="s">
        <v>57</v>
      </c>
      <c r="H10" s="33" t="s">
        <v>89</v>
      </c>
      <c r="I10" s="33" t="s">
        <v>36</v>
      </c>
      <c r="J10" s="33" t="s">
        <v>37</v>
      </c>
      <c r="K10" s="33" t="s">
        <v>44</v>
      </c>
      <c r="L10" s="33" t="s">
        <v>88</v>
      </c>
      <c r="M10" s="34">
        <v>330434.65999999997</v>
      </c>
      <c r="N10" s="34">
        <v>147002.76999999999</v>
      </c>
      <c r="O10" s="34">
        <f>M10-N10</f>
        <v>183431.88999999998</v>
      </c>
      <c r="P10" s="32">
        <v>0</v>
      </c>
      <c r="Q10" s="33" t="s">
        <v>94</v>
      </c>
      <c r="R10" s="32" t="s">
        <v>69</v>
      </c>
      <c r="S10" s="32" t="s">
        <v>70</v>
      </c>
      <c r="T10" s="55" t="s">
        <v>262</v>
      </c>
    </row>
    <row r="11" spans="1:24" ht="75" x14ac:dyDescent="0.25">
      <c r="A11" s="32">
        <v>10</v>
      </c>
      <c r="B11" s="32" t="s">
        <v>40</v>
      </c>
      <c r="C11" s="32" t="s">
        <v>84</v>
      </c>
      <c r="D11" s="33" t="s">
        <v>92</v>
      </c>
      <c r="E11" s="33" t="s">
        <v>93</v>
      </c>
      <c r="F11" s="33" t="s">
        <v>61</v>
      </c>
      <c r="G11" s="33" t="s">
        <v>98</v>
      </c>
      <c r="H11" s="33" t="s">
        <v>96</v>
      </c>
      <c r="I11" s="33" t="s">
        <v>36</v>
      </c>
      <c r="J11" s="33" t="s">
        <v>41</v>
      </c>
      <c r="K11" s="33" t="s">
        <v>63</v>
      </c>
      <c r="L11" s="33" t="s">
        <v>85</v>
      </c>
      <c r="M11" s="34">
        <v>80847.47</v>
      </c>
      <c r="N11" s="34">
        <v>38009.980000000003</v>
      </c>
      <c r="O11" s="34">
        <f>SUM(M11-N11)</f>
        <v>42837.49</v>
      </c>
      <c r="P11" s="43">
        <v>26521.439999999999</v>
      </c>
      <c r="Q11" s="33" t="s">
        <v>122</v>
      </c>
      <c r="R11" s="32" t="s">
        <v>77</v>
      </c>
      <c r="S11" s="32" t="s">
        <v>52</v>
      </c>
      <c r="T11" s="55" t="s">
        <v>262</v>
      </c>
    </row>
    <row r="12" spans="1:24" ht="30" x14ac:dyDescent="0.25">
      <c r="A12" s="32">
        <v>11</v>
      </c>
      <c r="B12" s="32" t="s">
        <v>40</v>
      </c>
      <c r="C12" s="32" t="s">
        <v>99</v>
      </c>
      <c r="D12" s="33" t="s">
        <v>100</v>
      </c>
      <c r="E12" s="33" t="s">
        <v>101</v>
      </c>
      <c r="F12" s="33" t="s">
        <v>102</v>
      </c>
      <c r="G12" s="33" t="s">
        <v>102</v>
      </c>
      <c r="H12" s="33" t="s">
        <v>103</v>
      </c>
      <c r="I12" s="33" t="s">
        <v>36</v>
      </c>
      <c r="J12" s="33" t="s">
        <v>41</v>
      </c>
      <c r="K12" s="33" t="s">
        <v>44</v>
      </c>
      <c r="L12" s="33" t="s">
        <v>85</v>
      </c>
      <c r="M12" s="34">
        <v>172999.81229999999</v>
      </c>
      <c r="N12" s="34">
        <v>124740</v>
      </c>
      <c r="O12" s="34">
        <f>SUM(M12-N12)</f>
        <v>48259.812299999991</v>
      </c>
      <c r="P12" s="32">
        <v>0</v>
      </c>
      <c r="Q12" s="33" t="s">
        <v>118</v>
      </c>
      <c r="R12" s="32" t="s">
        <v>77</v>
      </c>
      <c r="S12" s="32" t="s">
        <v>52</v>
      </c>
      <c r="T12" s="55" t="s">
        <v>262</v>
      </c>
    </row>
    <row r="13" spans="1:24" ht="45" x14ac:dyDescent="0.25">
      <c r="A13" s="32">
        <v>12</v>
      </c>
      <c r="B13" s="32" t="s">
        <v>40</v>
      </c>
      <c r="C13" s="32" t="s">
        <v>105</v>
      </c>
      <c r="D13" s="33" t="s">
        <v>106</v>
      </c>
      <c r="E13" s="33" t="s">
        <v>107</v>
      </c>
      <c r="F13" s="33" t="s">
        <v>108</v>
      </c>
      <c r="G13" s="33" t="s">
        <v>104</v>
      </c>
      <c r="H13" s="33" t="s">
        <v>113</v>
      </c>
      <c r="I13" s="33" t="s">
        <v>36</v>
      </c>
      <c r="J13" s="33" t="s">
        <v>41</v>
      </c>
      <c r="K13" s="33" t="s">
        <v>44</v>
      </c>
      <c r="L13" s="33" t="s">
        <v>109</v>
      </c>
      <c r="M13" s="34">
        <v>86485</v>
      </c>
      <c r="N13" s="34">
        <v>71100</v>
      </c>
      <c r="O13" s="34">
        <f>M13-N13</f>
        <v>15385</v>
      </c>
      <c r="P13" s="32"/>
      <c r="Q13" s="33" t="s">
        <v>174</v>
      </c>
      <c r="R13" s="32" t="s">
        <v>77</v>
      </c>
      <c r="S13" s="32" t="s">
        <v>70</v>
      </c>
      <c r="T13" s="55" t="s">
        <v>262</v>
      </c>
    </row>
    <row r="14" spans="1:24" ht="210" x14ac:dyDescent="0.25">
      <c r="A14" s="32">
        <v>13</v>
      </c>
      <c r="B14" s="32" t="s">
        <v>40</v>
      </c>
      <c r="C14" s="32" t="s">
        <v>110</v>
      </c>
      <c r="D14" s="33" t="s">
        <v>111</v>
      </c>
      <c r="E14" s="33" t="s">
        <v>112</v>
      </c>
      <c r="F14" s="33" t="s">
        <v>61</v>
      </c>
      <c r="G14" s="33" t="s">
        <v>74</v>
      </c>
      <c r="H14" s="33" t="s">
        <v>252</v>
      </c>
      <c r="I14" s="33" t="s">
        <v>36</v>
      </c>
      <c r="J14" s="33" t="s">
        <v>41</v>
      </c>
      <c r="K14" s="33" t="s">
        <v>44</v>
      </c>
      <c r="L14" s="33" t="s">
        <v>114</v>
      </c>
      <c r="M14" s="34">
        <v>358205.42</v>
      </c>
      <c r="N14" s="34">
        <v>194780.1</v>
      </c>
      <c r="O14" s="34">
        <f>(M14-P14)-N14</f>
        <v>104169.10999999996</v>
      </c>
      <c r="P14" s="32">
        <f>(49805.83+9450.38)</f>
        <v>59256.21</v>
      </c>
      <c r="Q14" s="33" t="s">
        <v>234</v>
      </c>
      <c r="R14" s="32" t="s">
        <v>77</v>
      </c>
      <c r="S14" s="32" t="s">
        <v>70</v>
      </c>
      <c r="T14" s="55" t="s">
        <v>262</v>
      </c>
    </row>
    <row r="15" spans="1:24" ht="45" x14ac:dyDescent="0.25">
      <c r="A15" s="32">
        <v>14</v>
      </c>
      <c r="B15" s="32" t="s">
        <v>40</v>
      </c>
      <c r="C15" s="32" t="s">
        <v>176</v>
      </c>
      <c r="D15" s="33" t="s">
        <v>177</v>
      </c>
      <c r="E15" s="33">
        <v>813590</v>
      </c>
      <c r="F15" s="33" t="s">
        <v>142</v>
      </c>
      <c r="G15" s="33" t="s">
        <v>143</v>
      </c>
      <c r="H15" s="33" t="s">
        <v>178</v>
      </c>
      <c r="I15" s="33" t="s">
        <v>36</v>
      </c>
      <c r="J15" s="33" t="s">
        <v>41</v>
      </c>
      <c r="K15" s="33" t="s">
        <v>179</v>
      </c>
      <c r="L15" s="33" t="s">
        <v>180</v>
      </c>
      <c r="M15" s="34">
        <v>10393979.710000001</v>
      </c>
      <c r="N15" s="34">
        <v>8960000</v>
      </c>
      <c r="O15" s="34">
        <f>M15-N15</f>
        <v>1433979.7100000009</v>
      </c>
      <c r="P15" s="32" t="s">
        <v>40</v>
      </c>
      <c r="Q15" s="33" t="s">
        <v>181</v>
      </c>
      <c r="R15" s="32" t="s">
        <v>120</v>
      </c>
      <c r="S15" s="32" t="s">
        <v>146</v>
      </c>
      <c r="T15" s="55" t="s">
        <v>262</v>
      </c>
    </row>
    <row r="16" spans="1:24" x14ac:dyDescent="0.25">
      <c r="A16" s="62">
        <v>15</v>
      </c>
      <c r="B16" s="62" t="s">
        <v>40</v>
      </c>
      <c r="C16" s="62" t="s">
        <v>175</v>
      </c>
      <c r="D16" s="63" t="s">
        <v>175</v>
      </c>
      <c r="E16" s="63" t="s">
        <v>175</v>
      </c>
      <c r="F16" s="63" t="s">
        <v>175</v>
      </c>
      <c r="G16" s="63" t="s">
        <v>175</v>
      </c>
      <c r="H16" s="63" t="s">
        <v>175</v>
      </c>
      <c r="I16" s="63" t="s">
        <v>36</v>
      </c>
      <c r="J16" s="63"/>
      <c r="K16" s="63" t="s">
        <v>175</v>
      </c>
      <c r="L16" s="63" t="s">
        <v>175</v>
      </c>
      <c r="M16" s="64">
        <v>0</v>
      </c>
      <c r="N16" s="64">
        <v>0</v>
      </c>
      <c r="O16" s="64">
        <v>0</v>
      </c>
      <c r="P16" s="62">
        <v>0</v>
      </c>
      <c r="Q16" s="63" t="s">
        <v>175</v>
      </c>
      <c r="R16" s="62" t="s">
        <v>175</v>
      </c>
      <c r="S16" s="62" t="s">
        <v>158</v>
      </c>
      <c r="T16" s="61" t="s">
        <v>175</v>
      </c>
    </row>
    <row r="17" spans="1:20" ht="240" x14ac:dyDescent="0.25">
      <c r="A17" s="32">
        <v>16</v>
      </c>
      <c r="B17" s="32" t="s">
        <v>40</v>
      </c>
      <c r="C17" s="32" t="s">
        <v>115</v>
      </c>
      <c r="D17" s="33" t="s">
        <v>250</v>
      </c>
      <c r="E17" s="33">
        <v>813469</v>
      </c>
      <c r="F17" s="33" t="s">
        <v>156</v>
      </c>
      <c r="G17" s="33" t="s">
        <v>127</v>
      </c>
      <c r="H17" s="33" t="s">
        <v>251</v>
      </c>
      <c r="I17" s="33" t="s">
        <v>36</v>
      </c>
      <c r="J17" s="33" t="s">
        <v>41</v>
      </c>
      <c r="K17" s="33" t="s">
        <v>63</v>
      </c>
      <c r="L17" s="33" t="s">
        <v>116</v>
      </c>
      <c r="M17" s="34">
        <v>83814.69</v>
      </c>
      <c r="N17" s="34">
        <v>23219.26</v>
      </c>
      <c r="O17" s="34">
        <f>M17-N17</f>
        <v>60595.430000000008</v>
      </c>
      <c r="P17" s="32">
        <v>0</v>
      </c>
      <c r="Q17" s="33" t="s">
        <v>228</v>
      </c>
      <c r="R17" s="32" t="s">
        <v>77</v>
      </c>
      <c r="S17" s="32" t="s">
        <v>117</v>
      </c>
      <c r="T17" s="55" t="s">
        <v>262</v>
      </c>
    </row>
    <row r="18" spans="1:20" ht="90" x14ac:dyDescent="0.25">
      <c r="A18" s="32">
        <v>17</v>
      </c>
      <c r="B18" s="32" t="s">
        <v>40</v>
      </c>
      <c r="C18" s="32" t="s">
        <v>159</v>
      </c>
      <c r="D18" s="33" t="s">
        <v>161</v>
      </c>
      <c r="E18" s="33" t="s">
        <v>162</v>
      </c>
      <c r="F18" s="33" t="s">
        <v>61</v>
      </c>
      <c r="G18" s="33" t="s">
        <v>163</v>
      </c>
      <c r="H18" s="33" t="s">
        <v>164</v>
      </c>
      <c r="I18" s="33" t="s">
        <v>36</v>
      </c>
      <c r="J18" s="33" t="s">
        <v>41</v>
      </c>
      <c r="K18" s="33" t="s">
        <v>165</v>
      </c>
      <c r="L18" s="33" t="s">
        <v>166</v>
      </c>
      <c r="M18" s="34">
        <v>445103.33</v>
      </c>
      <c r="N18" s="34">
        <v>280647.53999999998</v>
      </c>
      <c r="O18" s="34">
        <f>M18-N18</f>
        <v>164455.79000000004</v>
      </c>
      <c r="P18" s="32">
        <v>0</v>
      </c>
      <c r="Q18" s="33" t="s">
        <v>167</v>
      </c>
      <c r="R18" s="32" t="s">
        <v>77</v>
      </c>
      <c r="S18" s="32" t="s">
        <v>70</v>
      </c>
      <c r="T18" s="55" t="s">
        <v>262</v>
      </c>
    </row>
    <row r="19" spans="1:20" ht="120" x14ac:dyDescent="0.25">
      <c r="A19" s="32">
        <v>18</v>
      </c>
      <c r="B19" s="32" t="s">
        <v>40</v>
      </c>
      <c r="C19" s="32" t="s">
        <v>123</v>
      </c>
      <c r="D19" s="33" t="s">
        <v>124</v>
      </c>
      <c r="E19" s="33" t="s">
        <v>125</v>
      </c>
      <c r="F19" s="33" t="s">
        <v>126</v>
      </c>
      <c r="G19" s="33" t="s">
        <v>127</v>
      </c>
      <c r="H19" s="33" t="s">
        <v>129</v>
      </c>
      <c r="I19" s="33" t="s">
        <v>36</v>
      </c>
      <c r="J19" s="33" t="s">
        <v>41</v>
      </c>
      <c r="K19" s="33" t="s">
        <v>44</v>
      </c>
      <c r="L19" s="33" t="s">
        <v>128</v>
      </c>
      <c r="M19" s="34">
        <v>313088.59000000003</v>
      </c>
      <c r="N19" s="34">
        <v>130892.1</v>
      </c>
      <c r="O19" s="34">
        <f>Tabela2[[#This Row],[VALOR ESTIMADO ]]-Tabela2[[#This Row],[VALOR CONTRATADO 
/ REGISTRADO]]</f>
        <v>182196.49000000002</v>
      </c>
      <c r="P19" s="32">
        <v>2</v>
      </c>
      <c r="Q19" s="33" t="s">
        <v>267</v>
      </c>
      <c r="R19" s="32" t="s">
        <v>120</v>
      </c>
      <c r="S19" s="32" t="s">
        <v>52</v>
      </c>
      <c r="T19" s="55" t="s">
        <v>262</v>
      </c>
    </row>
    <row r="20" spans="1:20" ht="30" x14ac:dyDescent="0.25">
      <c r="A20" s="38">
        <v>19</v>
      </c>
      <c r="B20" s="38" t="s">
        <v>40</v>
      </c>
      <c r="C20" s="38" t="s">
        <v>130</v>
      </c>
      <c r="D20" s="39"/>
      <c r="E20" s="39"/>
      <c r="F20" s="39" t="s">
        <v>11</v>
      </c>
      <c r="G20" s="39" t="s">
        <v>131</v>
      </c>
      <c r="H20" s="39" t="s">
        <v>265</v>
      </c>
      <c r="I20" s="39" t="s">
        <v>36</v>
      </c>
      <c r="J20" s="39" t="s">
        <v>41</v>
      </c>
      <c r="K20" s="39" t="s">
        <v>40</v>
      </c>
      <c r="L20" s="39" t="s">
        <v>132</v>
      </c>
      <c r="M20" s="40">
        <v>121897.34</v>
      </c>
      <c r="N20" s="40">
        <v>156316.20000000001</v>
      </c>
      <c r="O20" s="42">
        <f>Tabela2[[#This Row],[VALOR ESTIMADO ]]-Tabela2[[#This Row],[VALOR CONTRATADO 
/ REGISTRADO]]</f>
        <v>-34418.860000000015</v>
      </c>
      <c r="P20" s="38">
        <v>0</v>
      </c>
      <c r="Q20" s="39" t="s">
        <v>266</v>
      </c>
      <c r="R20" s="38" t="s">
        <v>120</v>
      </c>
      <c r="S20" s="38" t="s">
        <v>155</v>
      </c>
      <c r="T20" s="38" t="s">
        <v>262</v>
      </c>
    </row>
    <row r="21" spans="1:20" ht="30" x14ac:dyDescent="0.25">
      <c r="A21" s="32">
        <v>20</v>
      </c>
      <c r="B21" s="32" t="s">
        <v>40</v>
      </c>
      <c r="C21" s="32" t="s">
        <v>140</v>
      </c>
      <c r="D21" s="33" t="s">
        <v>141</v>
      </c>
      <c r="E21" s="33">
        <v>813588</v>
      </c>
      <c r="F21" s="33" t="s">
        <v>142</v>
      </c>
      <c r="G21" s="33" t="s">
        <v>143</v>
      </c>
      <c r="H21" s="33" t="s">
        <v>144</v>
      </c>
      <c r="I21" s="33" t="s">
        <v>36</v>
      </c>
      <c r="J21" s="33" t="s">
        <v>41</v>
      </c>
      <c r="K21" s="33" t="s">
        <v>44</v>
      </c>
      <c r="L21" s="33" t="s">
        <v>145</v>
      </c>
      <c r="M21" s="34">
        <v>298266.86</v>
      </c>
      <c r="N21" s="34">
        <v>16000</v>
      </c>
      <c r="O21" s="34">
        <f>M21-N21</f>
        <v>282266.86</v>
      </c>
      <c r="P21" s="32">
        <v>0</v>
      </c>
      <c r="Q21" s="33" t="s">
        <v>243</v>
      </c>
      <c r="R21" s="32" t="s">
        <v>120</v>
      </c>
      <c r="S21" s="32" t="s">
        <v>146</v>
      </c>
      <c r="T21" s="55" t="s">
        <v>262</v>
      </c>
    </row>
    <row r="22" spans="1:20" ht="270" x14ac:dyDescent="0.25">
      <c r="A22" s="32">
        <v>21</v>
      </c>
      <c r="B22" s="32">
        <v>4</v>
      </c>
      <c r="C22" s="32" t="s">
        <v>133</v>
      </c>
      <c r="D22" s="33" t="s">
        <v>138</v>
      </c>
      <c r="E22" s="33">
        <v>813477</v>
      </c>
      <c r="F22" s="33" t="s">
        <v>126</v>
      </c>
      <c r="G22" s="33" t="s">
        <v>57</v>
      </c>
      <c r="H22" s="33" t="s">
        <v>137</v>
      </c>
      <c r="I22" s="33" t="s">
        <v>36</v>
      </c>
      <c r="J22" s="33" t="s">
        <v>37</v>
      </c>
      <c r="K22" s="33" t="s">
        <v>44</v>
      </c>
      <c r="L22" s="33" t="s">
        <v>134</v>
      </c>
      <c r="M22" s="34">
        <v>3033087.06</v>
      </c>
      <c r="N22" s="34">
        <v>2354997.4</v>
      </c>
      <c r="O22" s="34">
        <f>M22-N22</f>
        <v>678089.66000000015</v>
      </c>
      <c r="P22" s="32">
        <v>0</v>
      </c>
      <c r="Q22" s="33" t="s">
        <v>244</v>
      </c>
      <c r="R22" s="32" t="s">
        <v>69</v>
      </c>
      <c r="S22" s="32" t="s">
        <v>139</v>
      </c>
      <c r="T22" s="55" t="s">
        <v>262</v>
      </c>
    </row>
    <row r="23" spans="1:20" x14ac:dyDescent="0.25">
      <c r="A23" s="32">
        <v>22</v>
      </c>
      <c r="B23" s="32">
        <v>6</v>
      </c>
      <c r="C23" s="32" t="s">
        <v>135</v>
      </c>
      <c r="D23" s="33" t="s">
        <v>147</v>
      </c>
      <c r="E23" s="33">
        <v>813490</v>
      </c>
      <c r="F23" s="33" t="s">
        <v>126</v>
      </c>
      <c r="G23" s="33" t="s">
        <v>57</v>
      </c>
      <c r="H23" s="33" t="s">
        <v>150</v>
      </c>
      <c r="I23" s="33" t="s">
        <v>36</v>
      </c>
      <c r="J23" s="33" t="s">
        <v>37</v>
      </c>
      <c r="K23" s="33" t="s">
        <v>44</v>
      </c>
      <c r="L23" s="33" t="s">
        <v>136</v>
      </c>
      <c r="M23" s="34">
        <v>36422.68</v>
      </c>
      <c r="N23" s="34">
        <v>22560</v>
      </c>
      <c r="O23" s="34">
        <f>M23-N23</f>
        <v>13862.68</v>
      </c>
      <c r="P23" s="32">
        <v>0</v>
      </c>
      <c r="Q23" s="33" t="s">
        <v>157</v>
      </c>
      <c r="R23" s="32" t="s">
        <v>69</v>
      </c>
      <c r="S23" s="32" t="s">
        <v>139</v>
      </c>
      <c r="T23" s="55" t="s">
        <v>262</v>
      </c>
    </row>
    <row r="24" spans="1:20" ht="150" x14ac:dyDescent="0.25">
      <c r="A24" s="32">
        <v>23</v>
      </c>
      <c r="B24" s="32">
        <v>5</v>
      </c>
      <c r="C24" s="32" t="s">
        <v>148</v>
      </c>
      <c r="D24" s="33" t="s">
        <v>220</v>
      </c>
      <c r="E24" s="33" t="s">
        <v>220</v>
      </c>
      <c r="F24" s="33" t="s">
        <v>126</v>
      </c>
      <c r="G24" s="33" t="s">
        <v>221</v>
      </c>
      <c r="H24" s="33" t="s">
        <v>219</v>
      </c>
      <c r="I24" s="33" t="s">
        <v>36</v>
      </c>
      <c r="J24" s="33" t="s">
        <v>37</v>
      </c>
      <c r="K24" s="33" t="s">
        <v>44</v>
      </c>
      <c r="L24" s="33" t="s">
        <v>149</v>
      </c>
      <c r="M24" s="34">
        <v>3576904.44</v>
      </c>
      <c r="N24" s="34">
        <v>1245699.75</v>
      </c>
      <c r="O24" s="34">
        <f t="shared" ref="O24:O29" si="1">M24-N24</f>
        <v>2331204.69</v>
      </c>
      <c r="P24" s="32">
        <v>0</v>
      </c>
      <c r="Q24" s="33" t="s">
        <v>222</v>
      </c>
      <c r="R24" s="32" t="s">
        <v>69</v>
      </c>
      <c r="S24" s="32" t="s">
        <v>139</v>
      </c>
      <c r="T24" s="55" t="s">
        <v>262</v>
      </c>
    </row>
    <row r="25" spans="1:20" ht="90" x14ac:dyDescent="0.25">
      <c r="A25" s="32">
        <v>24</v>
      </c>
      <c r="B25" s="32" t="s">
        <v>168</v>
      </c>
      <c r="C25" s="32" t="s">
        <v>160</v>
      </c>
      <c r="D25" s="33" t="s">
        <v>169</v>
      </c>
      <c r="E25" s="33">
        <v>813743</v>
      </c>
      <c r="F25" s="33" t="s">
        <v>61</v>
      </c>
      <c r="G25" s="33" t="s">
        <v>67</v>
      </c>
      <c r="H25" s="33" t="s">
        <v>170</v>
      </c>
      <c r="I25" s="33" t="s">
        <v>36</v>
      </c>
      <c r="J25" s="33" t="s">
        <v>37</v>
      </c>
      <c r="K25" s="33" t="s">
        <v>179</v>
      </c>
      <c r="L25" s="33" t="s">
        <v>171</v>
      </c>
      <c r="M25" s="34">
        <v>171445</v>
      </c>
      <c r="N25" s="34">
        <v>157500</v>
      </c>
      <c r="O25" s="34">
        <f t="shared" si="1"/>
        <v>13945</v>
      </c>
      <c r="P25" s="32" t="s">
        <v>40</v>
      </c>
      <c r="Q25" s="33" t="s">
        <v>233</v>
      </c>
      <c r="R25" s="32" t="s">
        <v>69</v>
      </c>
      <c r="S25" s="32" t="s">
        <v>70</v>
      </c>
      <c r="T25" s="55" t="s">
        <v>262</v>
      </c>
    </row>
    <row r="26" spans="1:20" ht="30" x14ac:dyDescent="0.25">
      <c r="A26" s="35">
        <v>25</v>
      </c>
      <c r="B26" s="35" t="s">
        <v>40</v>
      </c>
      <c r="C26" s="35" t="s">
        <v>182</v>
      </c>
      <c r="D26" s="36" t="s">
        <v>183</v>
      </c>
      <c r="E26" s="36" t="s">
        <v>184</v>
      </c>
      <c r="F26" s="36" t="s">
        <v>45</v>
      </c>
      <c r="G26" s="36" t="s">
        <v>45</v>
      </c>
      <c r="H26" s="36" t="s">
        <v>185</v>
      </c>
      <c r="I26" s="36" t="s">
        <v>36</v>
      </c>
      <c r="J26" s="36" t="s">
        <v>41</v>
      </c>
      <c r="K26" s="36" t="s">
        <v>179</v>
      </c>
      <c r="L26" s="36" t="s">
        <v>186</v>
      </c>
      <c r="M26" s="37">
        <v>851654.17</v>
      </c>
      <c r="N26" s="37">
        <v>0</v>
      </c>
      <c r="O26" s="37">
        <v>851654.17</v>
      </c>
      <c r="P26" s="35" t="s">
        <v>175</v>
      </c>
      <c r="Q26" s="36" t="s">
        <v>175</v>
      </c>
      <c r="R26" s="35" t="s">
        <v>175</v>
      </c>
      <c r="S26" s="35" t="s">
        <v>146</v>
      </c>
      <c r="T26" s="35" t="s">
        <v>175</v>
      </c>
    </row>
    <row r="27" spans="1:20" ht="30" x14ac:dyDescent="0.25">
      <c r="A27" s="44">
        <v>26</v>
      </c>
      <c r="B27" s="44" t="s">
        <v>40</v>
      </c>
      <c r="C27" s="44" t="s">
        <v>187</v>
      </c>
      <c r="D27" s="45" t="s">
        <v>188</v>
      </c>
      <c r="E27" s="45" t="s">
        <v>189</v>
      </c>
      <c r="F27" s="45" t="s">
        <v>156</v>
      </c>
      <c r="G27" s="45" t="s">
        <v>190</v>
      </c>
      <c r="H27" s="45" t="s">
        <v>191</v>
      </c>
      <c r="I27" s="45" t="s">
        <v>36</v>
      </c>
      <c r="J27" s="45" t="s">
        <v>41</v>
      </c>
      <c r="K27" s="45" t="s">
        <v>179</v>
      </c>
      <c r="L27" s="45" t="s">
        <v>192</v>
      </c>
      <c r="M27" s="46">
        <v>385560</v>
      </c>
      <c r="N27" s="46">
        <v>0</v>
      </c>
      <c r="O27" s="46">
        <f t="shared" si="1"/>
        <v>385560</v>
      </c>
      <c r="P27" s="45" t="s">
        <v>227</v>
      </c>
      <c r="Q27" s="45" t="s">
        <v>227</v>
      </c>
      <c r="R27" s="44" t="s">
        <v>227</v>
      </c>
      <c r="S27" s="44" t="s">
        <v>146</v>
      </c>
      <c r="T27" s="57" t="s">
        <v>227</v>
      </c>
    </row>
    <row r="28" spans="1:20" ht="195" x14ac:dyDescent="0.25">
      <c r="A28" s="38">
        <v>27</v>
      </c>
      <c r="B28" s="38" t="s">
        <v>40</v>
      </c>
      <c r="C28" s="38" t="s">
        <v>151</v>
      </c>
      <c r="D28" s="39" t="s">
        <v>152</v>
      </c>
      <c r="E28" s="39">
        <v>813774</v>
      </c>
      <c r="F28" s="39" t="s">
        <v>11</v>
      </c>
      <c r="G28" s="39" t="s">
        <v>153</v>
      </c>
      <c r="H28" s="39" t="s">
        <v>256</v>
      </c>
      <c r="I28" s="39" t="s">
        <v>36</v>
      </c>
      <c r="J28" s="39" t="s">
        <v>41</v>
      </c>
      <c r="K28" s="39"/>
      <c r="L28" s="39" t="s">
        <v>154</v>
      </c>
      <c r="M28" s="40">
        <v>189082.66</v>
      </c>
      <c r="N28" s="40">
        <v>0</v>
      </c>
      <c r="O28" s="40">
        <f t="shared" si="1"/>
        <v>189082.66</v>
      </c>
      <c r="P28" s="38" t="s">
        <v>40</v>
      </c>
      <c r="Q28" s="39" t="s">
        <v>255</v>
      </c>
      <c r="R28" s="38" t="s">
        <v>40</v>
      </c>
      <c r="S28" s="38" t="s">
        <v>155</v>
      </c>
      <c r="T28" s="38" t="s">
        <v>264</v>
      </c>
    </row>
    <row r="29" spans="1:20" ht="30" x14ac:dyDescent="0.25">
      <c r="A29" s="32">
        <v>28</v>
      </c>
      <c r="B29" s="32" t="s">
        <v>40</v>
      </c>
      <c r="C29" s="32" t="s">
        <v>193</v>
      </c>
      <c r="D29" s="33" t="s">
        <v>194</v>
      </c>
      <c r="E29" s="33" t="s">
        <v>195</v>
      </c>
      <c r="F29" s="33" t="s">
        <v>45</v>
      </c>
      <c r="G29" s="33" t="s">
        <v>45</v>
      </c>
      <c r="H29" s="33" t="s">
        <v>286</v>
      </c>
      <c r="I29" s="33" t="s">
        <v>36</v>
      </c>
      <c r="J29" s="33" t="s">
        <v>41</v>
      </c>
      <c r="K29" s="33" t="s">
        <v>179</v>
      </c>
      <c r="L29" s="33" t="s">
        <v>196</v>
      </c>
      <c r="M29" s="34">
        <v>15178276.640000001</v>
      </c>
      <c r="N29" s="34">
        <v>14180101.539999999</v>
      </c>
      <c r="O29" s="34">
        <f t="shared" si="1"/>
        <v>998175.10000000149</v>
      </c>
      <c r="P29" s="32">
        <v>0</v>
      </c>
      <c r="Q29" s="33" t="s">
        <v>218</v>
      </c>
      <c r="R29" s="32" t="s">
        <v>38</v>
      </c>
      <c r="S29" s="32" t="s">
        <v>146</v>
      </c>
      <c r="T29" s="55" t="s">
        <v>262</v>
      </c>
    </row>
    <row r="30" spans="1:20" ht="75" x14ac:dyDescent="0.25">
      <c r="A30" s="38">
        <v>29</v>
      </c>
      <c r="B30" s="38">
        <v>10</v>
      </c>
      <c r="C30" s="38" t="s">
        <v>203</v>
      </c>
      <c r="D30" s="39" t="s">
        <v>204</v>
      </c>
      <c r="E30" s="39">
        <v>813844</v>
      </c>
      <c r="F30" s="39" t="s">
        <v>11</v>
      </c>
      <c r="G30" s="39" t="s">
        <v>205</v>
      </c>
      <c r="H30" s="41" t="s">
        <v>263</v>
      </c>
      <c r="I30" s="39" t="s">
        <v>36</v>
      </c>
      <c r="J30" s="39" t="s">
        <v>37</v>
      </c>
      <c r="K30" s="39" t="s">
        <v>179</v>
      </c>
      <c r="L30" s="39" t="s">
        <v>206</v>
      </c>
      <c r="M30" s="40">
        <v>41327</v>
      </c>
      <c r="N30" s="40">
        <v>39300</v>
      </c>
      <c r="O30" s="40">
        <f>Tabela2[[#This Row],[VALOR ESTIMADO ]]-Tabela2[[#This Row],[VALOR CONTRATADO 
/ REGISTRADO]]</f>
        <v>2027</v>
      </c>
      <c r="P30" s="38">
        <v>0</v>
      </c>
      <c r="Q30" s="39" t="s">
        <v>257</v>
      </c>
      <c r="R30" s="38" t="s">
        <v>69</v>
      </c>
      <c r="S30" s="38" t="s">
        <v>155</v>
      </c>
      <c r="T30" s="38" t="s">
        <v>262</v>
      </c>
    </row>
    <row r="31" spans="1:20" ht="105" x14ac:dyDescent="0.25">
      <c r="A31" s="32">
        <v>30</v>
      </c>
      <c r="B31" s="32" t="s">
        <v>207</v>
      </c>
      <c r="C31" s="32" t="s">
        <v>208</v>
      </c>
      <c r="D31" s="33" t="s">
        <v>209</v>
      </c>
      <c r="E31" s="33" t="s">
        <v>210</v>
      </c>
      <c r="F31" s="33" t="s">
        <v>211</v>
      </c>
      <c r="G31" s="33" t="s">
        <v>43</v>
      </c>
      <c r="H31" s="33" t="s">
        <v>40</v>
      </c>
      <c r="I31" s="33" t="s">
        <v>36</v>
      </c>
      <c r="J31" s="33" t="s">
        <v>37</v>
      </c>
      <c r="K31" s="33" t="s">
        <v>44</v>
      </c>
      <c r="L31" s="33" t="s">
        <v>212</v>
      </c>
      <c r="M31" s="34">
        <v>625565.6</v>
      </c>
      <c r="N31" s="34">
        <v>0</v>
      </c>
      <c r="O31" s="34">
        <v>0</v>
      </c>
      <c r="P31" s="32" t="s">
        <v>40</v>
      </c>
      <c r="Q31" s="60" t="s">
        <v>40</v>
      </c>
      <c r="R31" s="32" t="s">
        <v>40</v>
      </c>
      <c r="S31" s="32" t="s">
        <v>213</v>
      </c>
      <c r="T31" s="58" t="s">
        <v>264</v>
      </c>
    </row>
    <row r="32" spans="1:20" ht="45" x14ac:dyDescent="0.25">
      <c r="A32" s="38">
        <v>31</v>
      </c>
      <c r="B32" s="38" t="s">
        <v>40</v>
      </c>
      <c r="C32" s="38" t="s">
        <v>214</v>
      </c>
      <c r="D32" s="39" t="s">
        <v>215</v>
      </c>
      <c r="E32" s="39"/>
      <c r="F32" s="39" t="s">
        <v>11</v>
      </c>
      <c r="G32" s="39" t="s">
        <v>216</v>
      </c>
      <c r="H32" s="39" t="s">
        <v>258</v>
      </c>
      <c r="I32" s="39" t="s">
        <v>36</v>
      </c>
      <c r="J32" s="39" t="s">
        <v>41</v>
      </c>
      <c r="K32" s="39"/>
      <c r="L32" s="39" t="s">
        <v>217</v>
      </c>
      <c r="M32" s="40">
        <v>300000</v>
      </c>
      <c r="N32" s="40">
        <v>0</v>
      </c>
      <c r="O32" s="40">
        <f>Tabela2[[#This Row],[VALOR ESTIMADO ]]-Tabela2[[#This Row],[VALOR CONTRATADO 
/ REGISTRADO]]</f>
        <v>300000</v>
      </c>
      <c r="P32" s="38" t="s">
        <v>40</v>
      </c>
      <c r="Q32" s="59" t="s">
        <v>259</v>
      </c>
      <c r="R32" s="38" t="s">
        <v>120</v>
      </c>
      <c r="S32" s="38" t="s">
        <v>155</v>
      </c>
      <c r="T32" s="39" t="s">
        <v>261</v>
      </c>
    </row>
    <row r="33" spans="1:20" ht="45" x14ac:dyDescent="0.25">
      <c r="A33" s="32">
        <v>32</v>
      </c>
      <c r="B33" s="32" t="s">
        <v>40</v>
      </c>
      <c r="C33" s="32" t="s">
        <v>223</v>
      </c>
      <c r="D33" s="33" t="s">
        <v>245</v>
      </c>
      <c r="E33" s="33">
        <v>813903</v>
      </c>
      <c r="F33" s="33" t="s">
        <v>156</v>
      </c>
      <c r="G33" s="33" t="s">
        <v>45</v>
      </c>
      <c r="H33" s="33" t="s">
        <v>268</v>
      </c>
      <c r="I33" s="33" t="s">
        <v>36</v>
      </c>
      <c r="J33" s="33" t="s">
        <v>41</v>
      </c>
      <c r="K33" s="33" t="s">
        <v>42</v>
      </c>
      <c r="L33" s="33" t="s">
        <v>224</v>
      </c>
      <c r="M33" s="34">
        <v>412897.03</v>
      </c>
      <c r="N33" s="34">
        <v>21425</v>
      </c>
      <c r="O33" s="34">
        <f>M33-N33</f>
        <v>391472.03</v>
      </c>
      <c r="P33" s="32">
        <v>0</v>
      </c>
      <c r="Q33" s="33" t="s">
        <v>249</v>
      </c>
      <c r="R33" s="32" t="s">
        <v>77</v>
      </c>
      <c r="S33" s="32" t="s">
        <v>146</v>
      </c>
      <c r="T33" s="32" t="s">
        <v>262</v>
      </c>
    </row>
    <row r="34" spans="1:20" ht="75" x14ac:dyDescent="0.25">
      <c r="A34" s="32">
        <v>33</v>
      </c>
      <c r="B34" s="32" t="s">
        <v>40</v>
      </c>
      <c r="C34" s="32" t="s">
        <v>236</v>
      </c>
      <c r="D34" s="33" t="s">
        <v>237</v>
      </c>
      <c r="E34" s="33">
        <v>813866</v>
      </c>
      <c r="F34" s="33" t="s">
        <v>61</v>
      </c>
      <c r="G34" s="33" t="s">
        <v>238</v>
      </c>
      <c r="H34" s="33" t="s">
        <v>269</v>
      </c>
      <c r="I34" s="33" t="s">
        <v>36</v>
      </c>
      <c r="J34" s="33" t="s">
        <v>41</v>
      </c>
      <c r="K34" s="33" t="s">
        <v>42</v>
      </c>
      <c r="L34" s="33" t="s">
        <v>239</v>
      </c>
      <c r="M34" s="34">
        <v>1543599</v>
      </c>
      <c r="N34" s="34">
        <v>1220400</v>
      </c>
      <c r="O34" s="34">
        <f>M34-N34</f>
        <v>323199</v>
      </c>
      <c r="P34" s="32">
        <v>0</v>
      </c>
      <c r="Q34" s="33" t="s">
        <v>248</v>
      </c>
      <c r="R34" s="32" t="s">
        <v>120</v>
      </c>
      <c r="S34" s="32" t="s">
        <v>70</v>
      </c>
      <c r="T34" s="32" t="s">
        <v>262</v>
      </c>
    </row>
    <row r="35" spans="1:20" ht="45" x14ac:dyDescent="0.25">
      <c r="A35" s="32">
        <v>34</v>
      </c>
      <c r="B35" s="32" t="s">
        <v>40</v>
      </c>
      <c r="C35" s="32" t="s">
        <v>240</v>
      </c>
      <c r="D35" s="33" t="s">
        <v>246</v>
      </c>
      <c r="E35" s="33">
        <v>813869</v>
      </c>
      <c r="F35" s="33" t="s">
        <v>142</v>
      </c>
      <c r="G35" s="33" t="s">
        <v>143</v>
      </c>
      <c r="H35" s="33" t="s">
        <v>241</v>
      </c>
      <c r="I35" s="33" t="s">
        <v>36</v>
      </c>
      <c r="J35" s="33" t="s">
        <v>41</v>
      </c>
      <c r="K35" s="33" t="s">
        <v>42</v>
      </c>
      <c r="L35" s="33" t="s">
        <v>242</v>
      </c>
      <c r="M35" s="34">
        <v>97725</v>
      </c>
      <c r="N35" s="34">
        <v>36000</v>
      </c>
      <c r="O35" s="34">
        <f>M35-N35</f>
        <v>61725</v>
      </c>
      <c r="P35" s="32">
        <v>0</v>
      </c>
      <c r="Q35" s="33" t="s">
        <v>247</v>
      </c>
      <c r="R35" s="32" t="s">
        <v>77</v>
      </c>
      <c r="S35" s="32" t="s">
        <v>39</v>
      </c>
      <c r="T35" s="32" t="s">
        <v>262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E5EC-A0B9-4558-ADAB-9E332BF2261E}">
  <dimension ref="A1:E37"/>
  <sheetViews>
    <sheetView tabSelected="1" topLeftCell="A10" workbookViewId="0">
      <pane xSplit="1" topLeftCell="B1" activePane="topRight" state="frozen"/>
      <selection pane="topRight" activeCell="E29" sqref="E29"/>
    </sheetView>
  </sheetViews>
  <sheetFormatPr defaultRowHeight="15" x14ac:dyDescent="0.25"/>
  <cols>
    <col min="1" max="1" width="38.140625" customWidth="1"/>
    <col min="2" max="2" width="20.7109375" customWidth="1"/>
    <col min="3" max="3" width="19.5703125" customWidth="1"/>
    <col min="4" max="4" width="23.28515625" customWidth="1"/>
    <col min="5" max="5" width="21.5703125" customWidth="1"/>
  </cols>
  <sheetData>
    <row r="1" spans="1:5" ht="46.5" customHeight="1" thickBot="1" x14ac:dyDescent="0.45">
      <c r="A1" s="100" t="s">
        <v>273</v>
      </c>
      <c r="B1" s="65" t="s">
        <v>274</v>
      </c>
      <c r="C1" s="66"/>
      <c r="D1" s="67"/>
      <c r="E1" s="68" t="s">
        <v>275</v>
      </c>
    </row>
    <row r="2" spans="1:5" x14ac:dyDescent="0.25">
      <c r="A2" s="101"/>
      <c r="B2" s="69" t="s">
        <v>276</v>
      </c>
      <c r="C2" s="70" t="s">
        <v>277</v>
      </c>
      <c r="D2" s="71" t="s">
        <v>278</v>
      </c>
      <c r="E2" s="70"/>
    </row>
    <row r="3" spans="1:5" x14ac:dyDescent="0.25">
      <c r="A3" s="101"/>
      <c r="B3" s="72">
        <v>510019.80709999998</v>
      </c>
      <c r="C3" s="73">
        <v>466509.32</v>
      </c>
      <c r="D3" s="74">
        <f>B3-C3</f>
        <v>43510.487099999969</v>
      </c>
    </row>
    <row r="4" spans="1:5" x14ac:dyDescent="0.25">
      <c r="A4" s="101"/>
      <c r="B4" s="75">
        <v>330434.65999999997</v>
      </c>
      <c r="C4" s="76">
        <v>147002.76999999999</v>
      </c>
      <c r="D4" s="76">
        <f>B4-C4</f>
        <v>183431.88999999998</v>
      </c>
    </row>
    <row r="5" spans="1:5" x14ac:dyDescent="0.25">
      <c r="A5" s="101"/>
      <c r="B5" s="77">
        <v>0</v>
      </c>
      <c r="C5" s="76">
        <v>0</v>
      </c>
      <c r="D5" s="78"/>
    </row>
    <row r="6" spans="1:5" x14ac:dyDescent="0.25">
      <c r="A6" s="101"/>
      <c r="B6" s="79">
        <v>0</v>
      </c>
      <c r="C6" s="80">
        <v>0</v>
      </c>
      <c r="D6" s="81"/>
    </row>
    <row r="7" spans="1:5" x14ac:dyDescent="0.25">
      <c r="A7" s="101"/>
      <c r="B7" s="79">
        <v>18153.87</v>
      </c>
      <c r="C7" s="82">
        <v>15404.8</v>
      </c>
      <c r="D7" s="83">
        <f>B7-C7</f>
        <v>2749.0699999999997</v>
      </c>
    </row>
    <row r="8" spans="1:5" x14ac:dyDescent="0.25">
      <c r="A8" s="101"/>
      <c r="B8" s="84">
        <v>74900</v>
      </c>
      <c r="C8" s="85">
        <v>0</v>
      </c>
      <c r="D8" s="86">
        <v>74900</v>
      </c>
    </row>
    <row r="9" spans="1:5" x14ac:dyDescent="0.25">
      <c r="A9" s="101"/>
      <c r="B9" s="77">
        <v>294430.8</v>
      </c>
      <c r="C9" s="76">
        <v>169000</v>
      </c>
      <c r="D9" s="78">
        <f>B9-C9</f>
        <v>125430.79999999999</v>
      </c>
    </row>
    <row r="10" spans="1:5" ht="15.75" thickBot="1" x14ac:dyDescent="0.3">
      <c r="A10" s="102"/>
      <c r="B10" s="87">
        <v>69535.05</v>
      </c>
      <c r="C10" s="88">
        <v>15140</v>
      </c>
      <c r="D10" s="89">
        <f>B10-C10</f>
        <v>54395.05</v>
      </c>
    </row>
    <row r="11" spans="1:5" ht="20.25" thickBot="1" x14ac:dyDescent="0.35">
      <c r="A11" s="90" t="s">
        <v>279</v>
      </c>
      <c r="B11" s="91">
        <f>SUM(B3:B10)</f>
        <v>1297474.1871</v>
      </c>
      <c r="C11" s="91">
        <f>SUM(C3:C10)</f>
        <v>813056.89</v>
      </c>
      <c r="D11" s="96">
        <f>SUM(D3:D10)</f>
        <v>484417.29709999997</v>
      </c>
    </row>
    <row r="12" spans="1:5" ht="15.75" thickBot="1" x14ac:dyDescent="0.3"/>
    <row r="13" spans="1:5" ht="33" thickBot="1" x14ac:dyDescent="0.45">
      <c r="A13" s="100" t="s">
        <v>273</v>
      </c>
      <c r="B13" s="65" t="s">
        <v>280</v>
      </c>
      <c r="C13" s="66"/>
      <c r="D13" s="67"/>
      <c r="E13" s="68" t="s">
        <v>281</v>
      </c>
    </row>
    <row r="14" spans="1:5" x14ac:dyDescent="0.25">
      <c r="A14" s="101"/>
      <c r="B14" s="69" t="s">
        <v>276</v>
      </c>
      <c r="C14" s="70" t="s">
        <v>277</v>
      </c>
      <c r="D14" s="71" t="s">
        <v>278</v>
      </c>
    </row>
    <row r="15" spans="1:5" x14ac:dyDescent="0.25">
      <c r="A15" s="101"/>
      <c r="B15" s="76">
        <v>80847.47</v>
      </c>
      <c r="C15" s="76">
        <v>38009.980000000003</v>
      </c>
      <c r="D15" s="76">
        <f>B15-C15</f>
        <v>42837.49</v>
      </c>
    </row>
    <row r="16" spans="1:5" x14ac:dyDescent="0.25">
      <c r="A16" s="101"/>
      <c r="B16" s="92">
        <v>172999.81229999999</v>
      </c>
      <c r="C16" s="93">
        <v>124740</v>
      </c>
      <c r="D16" s="93">
        <f>B16-C16</f>
        <v>48259.812299999991</v>
      </c>
    </row>
    <row r="17" spans="1:5" x14ac:dyDescent="0.25">
      <c r="A17" s="101"/>
      <c r="B17" s="75">
        <v>86485</v>
      </c>
      <c r="C17" s="76">
        <v>71100</v>
      </c>
      <c r="D17" s="76">
        <f>B17-C17</f>
        <v>15385</v>
      </c>
    </row>
    <row r="18" spans="1:5" x14ac:dyDescent="0.25">
      <c r="A18" s="101"/>
      <c r="B18" s="75">
        <v>83814.69</v>
      </c>
      <c r="C18" s="76">
        <v>23219</v>
      </c>
      <c r="D18" s="76">
        <f>B18-C18</f>
        <v>60595.69</v>
      </c>
    </row>
    <row r="19" spans="1:5" ht="15.75" thickBot="1" x14ac:dyDescent="0.3">
      <c r="A19" s="102"/>
      <c r="B19" s="94">
        <v>445101.24</v>
      </c>
      <c r="C19" s="95">
        <v>280647.53999999998</v>
      </c>
      <c r="D19" s="95">
        <f>B19-C19</f>
        <v>164453.70000000001</v>
      </c>
    </row>
    <row r="20" spans="1:5" ht="20.25" thickBot="1" x14ac:dyDescent="0.35">
      <c r="A20" s="90" t="s">
        <v>282</v>
      </c>
      <c r="B20" s="91">
        <f>SUM(B15:B19)</f>
        <v>869248.21230000001</v>
      </c>
      <c r="C20" s="91">
        <f>SUM(C15:C19)</f>
        <v>537716.52</v>
      </c>
      <c r="D20" s="96">
        <f>SUM(D15:D19)</f>
        <v>331531.6923</v>
      </c>
    </row>
    <row r="21" spans="1:5" ht="15.75" thickBot="1" x14ac:dyDescent="0.3"/>
    <row r="22" spans="1:5" ht="33" thickBot="1" x14ac:dyDescent="0.45">
      <c r="A22" s="103" t="s">
        <v>273</v>
      </c>
      <c r="B22" s="65" t="s">
        <v>283</v>
      </c>
      <c r="C22" s="66"/>
      <c r="D22" s="67"/>
      <c r="E22" s="68" t="s">
        <v>284</v>
      </c>
    </row>
    <row r="23" spans="1:5" x14ac:dyDescent="0.25">
      <c r="A23" s="104"/>
      <c r="B23" s="69" t="s">
        <v>276</v>
      </c>
      <c r="C23" s="70" t="s">
        <v>277</v>
      </c>
      <c r="D23" s="71" t="s">
        <v>278</v>
      </c>
    </row>
    <row r="24" spans="1:5" x14ac:dyDescent="0.25">
      <c r="A24" s="104"/>
      <c r="B24" s="97">
        <v>298266.86</v>
      </c>
      <c r="C24" s="97">
        <v>16000</v>
      </c>
      <c r="D24" s="97">
        <f>B24-C24</f>
        <v>282266.86</v>
      </c>
    </row>
    <row r="25" spans="1:5" x14ac:dyDescent="0.25">
      <c r="A25" s="104"/>
      <c r="B25" s="97">
        <v>3033087.06</v>
      </c>
      <c r="C25" s="97">
        <v>2354997.4</v>
      </c>
      <c r="D25" s="97">
        <f>B25-C25</f>
        <v>678089.66000000015</v>
      </c>
    </row>
    <row r="26" spans="1:5" x14ac:dyDescent="0.25">
      <c r="A26" s="104"/>
      <c r="B26" s="97">
        <v>36422.68</v>
      </c>
      <c r="C26" s="97">
        <v>22560</v>
      </c>
      <c r="D26" s="97">
        <f>B26-C26</f>
        <v>13862.68</v>
      </c>
    </row>
    <row r="27" spans="1:5" x14ac:dyDescent="0.25">
      <c r="A27" s="104"/>
      <c r="B27" s="97">
        <v>3576904.44</v>
      </c>
      <c r="C27" s="97">
        <v>1245699.75</v>
      </c>
      <c r="D27" s="97">
        <f t="shared" ref="D27:D32" si="0">B27-C27</f>
        <v>2331204.69</v>
      </c>
    </row>
    <row r="28" spans="1:5" x14ac:dyDescent="0.25">
      <c r="A28" s="104"/>
      <c r="B28" s="97">
        <v>171445</v>
      </c>
      <c r="C28" s="97">
        <v>157500</v>
      </c>
      <c r="D28" s="97">
        <f t="shared" si="0"/>
        <v>13945</v>
      </c>
    </row>
    <row r="29" spans="1:5" x14ac:dyDescent="0.25">
      <c r="A29" s="104"/>
      <c r="B29" s="37">
        <v>851654.17</v>
      </c>
      <c r="C29" s="37">
        <v>0</v>
      </c>
      <c r="D29" s="37">
        <v>851654.17</v>
      </c>
    </row>
    <row r="30" spans="1:5" x14ac:dyDescent="0.25">
      <c r="A30" s="104"/>
      <c r="B30" s="97">
        <v>385560</v>
      </c>
      <c r="C30" s="97">
        <v>0</v>
      </c>
      <c r="D30" s="97">
        <f t="shared" si="0"/>
        <v>385560</v>
      </c>
    </row>
    <row r="31" spans="1:5" x14ac:dyDescent="0.25">
      <c r="A31" s="104"/>
      <c r="B31" s="98">
        <v>189082.66</v>
      </c>
      <c r="C31" s="98">
        <v>0</v>
      </c>
      <c r="D31" s="98">
        <f t="shared" si="0"/>
        <v>189082.66</v>
      </c>
    </row>
    <row r="32" spans="1:5" x14ac:dyDescent="0.25">
      <c r="A32" s="104"/>
      <c r="B32" s="97">
        <v>15178276.640000001</v>
      </c>
      <c r="C32" s="97">
        <v>14180101.539999999</v>
      </c>
      <c r="D32" s="97">
        <f t="shared" si="0"/>
        <v>998175.10000000149</v>
      </c>
    </row>
    <row r="33" spans="1:4" x14ac:dyDescent="0.25">
      <c r="A33" s="104"/>
      <c r="B33" s="98">
        <v>41327</v>
      </c>
      <c r="C33" s="98">
        <v>39300</v>
      </c>
      <c r="D33" s="98">
        <f>B33-C33</f>
        <v>2027</v>
      </c>
    </row>
    <row r="34" spans="1:4" x14ac:dyDescent="0.25">
      <c r="A34" s="104"/>
      <c r="B34" s="97">
        <v>412897.03</v>
      </c>
      <c r="C34" s="97">
        <v>21425</v>
      </c>
      <c r="D34" s="97">
        <f>B34-C34</f>
        <v>391472.03</v>
      </c>
    </row>
    <row r="35" spans="1:4" x14ac:dyDescent="0.25">
      <c r="A35" s="104"/>
      <c r="B35" s="97">
        <v>1543599</v>
      </c>
      <c r="C35" s="97">
        <v>1220400</v>
      </c>
      <c r="D35" s="97">
        <f>B35-C35</f>
        <v>323199</v>
      </c>
    </row>
    <row r="36" spans="1:4" ht="15.75" thickBot="1" x14ac:dyDescent="0.3">
      <c r="A36" s="104"/>
      <c r="B36" s="34">
        <v>97725</v>
      </c>
      <c r="C36" s="34">
        <v>36000</v>
      </c>
      <c r="D36" s="34">
        <f>B36-C36</f>
        <v>61725</v>
      </c>
    </row>
    <row r="37" spans="1:4" ht="20.25" thickBot="1" x14ac:dyDescent="0.35">
      <c r="A37" s="90" t="s">
        <v>285</v>
      </c>
      <c r="B37" s="91">
        <f>SUM(B24:B36)</f>
        <v>25816247.539999999</v>
      </c>
      <c r="C37" s="91">
        <f>SUM(C24:C36)</f>
        <v>19293983.689999998</v>
      </c>
      <c r="D37" s="99">
        <f>SUM(D24:D36)</f>
        <v>6522263.8500000024</v>
      </c>
    </row>
  </sheetData>
  <mergeCells count="3">
    <mergeCell ref="A1:A10"/>
    <mergeCell ref="A13:A19"/>
    <mergeCell ref="A22:A3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B2" workbookViewId="0">
      <selection activeCell="A2" sqref="A2:L2"/>
    </sheetView>
  </sheetViews>
  <sheetFormatPr defaultRowHeight="15" x14ac:dyDescent="0.25"/>
  <cols>
    <col min="1" max="1" width="21.7109375" customWidth="1"/>
    <col min="2" max="2" width="24.5703125" customWidth="1"/>
    <col min="3" max="3" width="34.28515625" customWidth="1"/>
    <col min="4" max="4" width="13.5703125" customWidth="1"/>
    <col min="6" max="6" width="27.7109375" customWidth="1"/>
    <col min="7" max="7" width="15.7109375" bestFit="1" customWidth="1"/>
    <col min="11" max="11" width="15" customWidth="1"/>
  </cols>
  <sheetData>
    <row r="1" spans="1:12" s="4" customFormat="1" ht="76.5" x14ac:dyDescent="0.25">
      <c r="A1" s="5" t="s">
        <v>0</v>
      </c>
      <c r="B1" s="5" t="s">
        <v>1</v>
      </c>
      <c r="C1" s="5" t="s">
        <v>2</v>
      </c>
      <c r="D1" s="6" t="s">
        <v>10</v>
      </c>
      <c r="E1" s="11" t="s">
        <v>13</v>
      </c>
      <c r="F1" s="5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7" t="s">
        <v>8</v>
      </c>
      <c r="L1" s="8" t="s">
        <v>9</v>
      </c>
    </row>
    <row r="2" spans="1:12" s="3" customFormat="1" ht="393.75" x14ac:dyDescent="0.25">
      <c r="A2" s="1" t="s">
        <v>17</v>
      </c>
      <c r="B2" s="1" t="s">
        <v>11</v>
      </c>
      <c r="C2" s="1" t="s">
        <v>11</v>
      </c>
      <c r="D2" s="2" t="s">
        <v>18</v>
      </c>
      <c r="E2" s="12" t="s">
        <v>14</v>
      </c>
      <c r="F2" s="15" t="s">
        <v>16</v>
      </c>
      <c r="G2" s="14" t="s">
        <v>19</v>
      </c>
      <c r="H2" s="10"/>
      <c r="I2" s="10"/>
      <c r="J2" s="10"/>
      <c r="K2" s="1" t="s">
        <v>15</v>
      </c>
      <c r="L2" s="13" t="s">
        <v>12</v>
      </c>
    </row>
    <row r="8" spans="1:12" ht="15.75" x14ac:dyDescent="0.25">
      <c r="A8" s="17"/>
      <c r="B8" s="17"/>
      <c r="C8" s="18"/>
      <c r="D8" s="18"/>
    </row>
    <row r="9" spans="1:12" x14ac:dyDescent="0.25">
      <c r="A9" s="19"/>
      <c r="B9" s="20"/>
      <c r="C9" s="21"/>
      <c r="D9" s="21"/>
    </row>
    <row r="10" spans="1:12" x14ac:dyDescent="0.25">
      <c r="A10" s="19"/>
      <c r="B10" s="20"/>
      <c r="C10" s="21"/>
      <c r="D10" s="21"/>
    </row>
    <row r="11" spans="1:12" x14ac:dyDescent="0.25">
      <c r="A11" s="19"/>
      <c r="B11" s="20"/>
      <c r="C11" s="21"/>
      <c r="D11" s="21"/>
    </row>
    <row r="12" spans="1:12" x14ac:dyDescent="0.25">
      <c r="A12" s="22"/>
      <c r="B12" s="23"/>
      <c r="C12" s="24"/>
      <c r="D12" s="24"/>
    </row>
    <row r="13" spans="1:12" x14ac:dyDescent="0.25">
      <c r="A13" s="19"/>
      <c r="B13" s="20"/>
      <c r="C13" s="24"/>
      <c r="D13" s="24"/>
    </row>
    <row r="14" spans="1:12" x14ac:dyDescent="0.25">
      <c r="A14" s="19"/>
      <c r="B14" s="20"/>
      <c r="C14" s="21"/>
      <c r="D14" s="25"/>
    </row>
    <row r="15" spans="1:12" x14ac:dyDescent="0.25">
      <c r="A15" s="19"/>
      <c r="B15" s="26"/>
      <c r="C15" s="21"/>
      <c r="D15" s="27"/>
    </row>
    <row r="16" spans="1:12" x14ac:dyDescent="0.25">
      <c r="A16" s="19"/>
      <c r="B16" s="26"/>
      <c r="C16" s="21"/>
      <c r="D16" s="27"/>
    </row>
    <row r="17" spans="1:4" x14ac:dyDescent="0.25">
      <c r="A17" s="19"/>
      <c r="B17" s="20"/>
      <c r="C17" s="21"/>
      <c r="D17" s="25"/>
    </row>
    <row r="18" spans="1:4" x14ac:dyDescent="0.25">
      <c r="A18" s="19"/>
      <c r="B18" s="20"/>
      <c r="C18" s="21"/>
      <c r="D18" s="21"/>
    </row>
    <row r="19" spans="1:4" x14ac:dyDescent="0.25">
      <c r="A19" s="19"/>
      <c r="B19" s="20"/>
      <c r="C19" s="21"/>
      <c r="D19" s="25"/>
    </row>
    <row r="20" spans="1:4" x14ac:dyDescent="0.25">
      <c r="A20" s="19"/>
      <c r="B20" s="20"/>
      <c r="C20" s="21"/>
      <c r="D20" s="28"/>
    </row>
    <row r="21" spans="1:4" x14ac:dyDescent="0.25">
      <c r="A21" s="19"/>
      <c r="B21" s="20"/>
      <c r="C21" s="29"/>
      <c r="D21" s="28"/>
    </row>
  </sheetData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sqref="A1:E14"/>
    </sheetView>
  </sheetViews>
  <sheetFormatPr defaultRowHeight="15" x14ac:dyDescent="0.25"/>
  <cols>
    <col min="2" max="2" width="19.85546875" customWidth="1"/>
    <col min="3" max="3" width="21.140625" customWidth="1"/>
    <col min="4" max="4" width="19.28515625" customWidth="1"/>
  </cols>
  <sheetData>
    <row r="1" spans="1:5" ht="15.75" x14ac:dyDescent="0.25">
      <c r="A1" s="17"/>
      <c r="B1" s="17"/>
      <c r="C1" s="18"/>
      <c r="D1" s="18"/>
      <c r="E1" s="16"/>
    </row>
    <row r="2" spans="1:5" x14ac:dyDescent="0.25">
      <c r="A2" s="19"/>
      <c r="B2" s="20"/>
      <c r="C2" s="21"/>
      <c r="D2" s="21"/>
      <c r="E2" s="16"/>
    </row>
    <row r="3" spans="1:5" x14ac:dyDescent="0.25">
      <c r="A3" s="19"/>
      <c r="B3" s="20"/>
      <c r="C3" s="21"/>
      <c r="D3" s="21"/>
      <c r="E3" s="16"/>
    </row>
    <row r="4" spans="1:5" x14ac:dyDescent="0.25">
      <c r="A4" s="19"/>
      <c r="B4" s="20"/>
      <c r="C4" s="21"/>
      <c r="D4" s="21"/>
      <c r="E4" s="16"/>
    </row>
    <row r="5" spans="1:5" x14ac:dyDescent="0.25">
      <c r="A5" s="22"/>
      <c r="B5" s="23"/>
      <c r="C5" s="24"/>
      <c r="D5" s="24"/>
      <c r="E5" s="16"/>
    </row>
    <row r="6" spans="1:5" x14ac:dyDescent="0.25">
      <c r="A6" s="19"/>
      <c r="B6" s="20"/>
      <c r="C6" s="24"/>
      <c r="D6" s="24"/>
      <c r="E6" s="16"/>
    </row>
    <row r="7" spans="1:5" x14ac:dyDescent="0.25">
      <c r="A7" s="19"/>
      <c r="B7" s="20"/>
      <c r="C7" s="21"/>
      <c r="D7" s="25"/>
      <c r="E7" s="16"/>
    </row>
    <row r="8" spans="1:5" x14ac:dyDescent="0.25">
      <c r="A8" s="19"/>
      <c r="B8" s="26"/>
      <c r="C8" s="21"/>
      <c r="D8" s="27"/>
      <c r="E8" s="16"/>
    </row>
    <row r="9" spans="1:5" x14ac:dyDescent="0.25">
      <c r="A9" s="19"/>
      <c r="B9" s="26"/>
      <c r="C9" s="21"/>
      <c r="D9" s="27"/>
      <c r="E9" s="16"/>
    </row>
    <row r="10" spans="1:5" x14ac:dyDescent="0.25">
      <c r="A10" s="19"/>
      <c r="B10" s="20"/>
      <c r="C10" s="21"/>
      <c r="D10" s="25"/>
      <c r="E10" s="16"/>
    </row>
    <row r="11" spans="1:5" x14ac:dyDescent="0.25">
      <c r="A11" s="19"/>
      <c r="B11" s="20"/>
      <c r="C11" s="21"/>
      <c r="D11" s="21"/>
      <c r="E11" s="16"/>
    </row>
    <row r="12" spans="1:5" x14ac:dyDescent="0.25">
      <c r="A12" s="19"/>
      <c r="B12" s="20"/>
      <c r="C12" s="21"/>
      <c r="D12" s="25"/>
      <c r="E12" s="16"/>
    </row>
    <row r="13" spans="1:5" x14ac:dyDescent="0.25">
      <c r="A13" s="19"/>
      <c r="B13" s="20"/>
      <c r="C13" s="21"/>
      <c r="D13" s="28"/>
      <c r="E13" s="16"/>
    </row>
    <row r="14" spans="1:5" x14ac:dyDescent="0.25">
      <c r="A14" s="19"/>
      <c r="B14" s="20"/>
      <c r="C14" s="29"/>
      <c r="D14" s="28"/>
      <c r="E14" s="1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PREGÕES 2020-COGEAD</vt:lpstr>
      <vt:lpstr>Índice de Economia-Pregão 2020</vt:lpstr>
      <vt:lpstr>Planilha1</vt:lpstr>
      <vt:lpstr>Plan3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Goncalves</dc:creator>
  <cp:lastModifiedBy>Amanda Cardoso Rodrigues</cp:lastModifiedBy>
  <cp:lastPrinted>2018-04-06T12:04:59Z</cp:lastPrinted>
  <dcterms:created xsi:type="dcterms:W3CDTF">2012-12-26T11:26:32Z</dcterms:created>
  <dcterms:modified xsi:type="dcterms:W3CDTF">2020-10-08T19:22:03Z</dcterms:modified>
</cp:coreProperties>
</file>